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66925"/>
  <mc:AlternateContent xmlns:mc="http://schemas.openxmlformats.org/markup-compatibility/2006">
    <mc:Choice Requires="x15">
      <x15ac:absPath xmlns:x15ac="http://schemas.microsoft.com/office/spreadsheetml/2010/11/ac" url="\\192.168.0.6\share\確認評価局\02 住宅評価室\01 住宅性能評価\11各種計算シート（評価協会提供）\"/>
    </mc:Choice>
  </mc:AlternateContent>
  <xr:revisionPtr revIDLastSave="0" documentId="8_{823864DB-444D-4E2D-98EA-FFEA1CC30C3D}" xr6:coauthVersionLast="47" xr6:coauthVersionMax="47" xr10:uidLastSave="{00000000-0000-0000-0000-000000000000}"/>
  <workbookProtection workbookPassword="CC51" lockStructure="1"/>
  <bookViews>
    <workbookView xWindow="-120" yWindow="-120" windowWidth="29040" windowHeight="15840" tabRatio="691" xr2:uid="{00000000-000D-0000-FFFF-FFFF00000000}"/>
  </bookViews>
  <sheets>
    <sheet name="内部結露計算シート" sheetId="96" r:id="rId1"/>
    <sheet name="計算例-1" sheetId="89" r:id="rId2"/>
    <sheet name="計算例-2" sheetId="90" r:id="rId3"/>
    <sheet name="解説" sheetId="176" r:id="rId4"/>
    <sheet name="北海道" sheetId="177" r:id="rId5"/>
    <sheet name="東北（青森、岩手、宮城、秋田、山形、福島）" sheetId="178" r:id="rId6"/>
    <sheet name="南関東（埼玉、千葉、東京、神奈川）" sheetId="179" r:id="rId7"/>
    <sheet name="北関東・甲信（茨城、栃木、群馬、山梨、長野）" sheetId="180" r:id="rId8"/>
    <sheet name="北陸（新潟、富山、石川、福井）" sheetId="181" r:id="rId9"/>
    <sheet name="東海（岐阜、静岡、愛知、三重）" sheetId="182" r:id="rId10"/>
    <sheet name="近畿（滋賀、京都、大阪、兵庫、奈良、和歌山）" sheetId="183" r:id="rId11"/>
    <sheet name="中国（鳥取、島根、岡山、広島、山口）" sheetId="184" r:id="rId12"/>
    <sheet name="四国（徳島、香川、愛媛、高知）" sheetId="185" r:id="rId13"/>
    <sheet name="九州（福岡、佐賀、長崎、熊本、大分、宮崎、鹿児島、沖縄）" sheetId="186" r:id="rId14"/>
  </sheets>
  <definedNames>
    <definedName name="_xlnm.Print_Area" localSheetId="10">'近畿（滋賀、京都、大阪、兵庫、奈良、和歌山）'!$A$1:$J$80</definedName>
    <definedName name="_xlnm.Print_Area" localSheetId="13">'九州（福岡、佐賀、長崎、熊本、大分、宮崎、鹿児島、沖縄）'!$A$1:$J$160</definedName>
    <definedName name="_xlnm.Print_Area" localSheetId="1">'計算例-1'!$A$1:$U$48</definedName>
    <definedName name="_xlnm.Print_Area" localSheetId="2">'計算例-2'!$A$1:$U$49</definedName>
    <definedName name="_xlnm.Print_Area" localSheetId="12">'四国（徳島、香川、愛媛、高知）'!$A$1:$J$80</definedName>
    <definedName name="_xlnm.Print_Area" localSheetId="11">'中国（鳥取、島根、岡山、広島、山口）'!$A$1:$J$80</definedName>
    <definedName name="_xlnm.Print_Area" localSheetId="9">'東海（岐阜、静岡、愛知、三重）'!$A$1:$J$80</definedName>
    <definedName name="_xlnm.Print_Area" localSheetId="5">'東北（青森、岩手、宮城、秋田、山形、福島）'!$A$1:$J$160</definedName>
    <definedName name="_xlnm.Print_Area" localSheetId="0">内部結露計算シート!$A$1:$W$44</definedName>
    <definedName name="_xlnm.Print_Area" localSheetId="6">'南関東（埼玉、千葉、東京、神奈川）'!$A$1:$J$40</definedName>
    <definedName name="_xlnm.Print_Area" localSheetId="4">北海道!$A$1:$J$200</definedName>
    <definedName name="_xlnm.Print_Area" localSheetId="7">'北関東・甲信（茨城、栃木、群馬、山梨、長野）'!$A$1:$J$120</definedName>
    <definedName name="_xlnm.Print_Area" localSheetId="8">'北陸（新潟、富山、石川、福井）'!$A$1:$J$80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6" i="96" l="1"/>
  <c r="G7" i="96"/>
  <c r="M13" i="96"/>
  <c r="O13" i="96" s="1"/>
  <c r="E16" i="96"/>
  <c r="G16" i="96"/>
  <c r="I16" i="96"/>
  <c r="M17" i="96"/>
  <c r="O17" i="96" s="1"/>
  <c r="E18" i="96"/>
  <c r="G18" i="96"/>
  <c r="M19" i="96" s="1"/>
  <c r="O19" i="96" s="1"/>
  <c r="I18" i="96"/>
  <c r="E20" i="96"/>
  <c r="G20" i="96"/>
  <c r="I20" i="96"/>
  <c r="M21" i="96"/>
  <c r="O21" i="96" s="1"/>
  <c r="E22" i="96"/>
  <c r="G22" i="96"/>
  <c r="M23" i="96" s="1"/>
  <c r="O23" i="96" s="1"/>
  <c r="I22" i="96"/>
  <c r="E24" i="96"/>
  <c r="G24" i="96"/>
  <c r="M25" i="96" s="1"/>
  <c r="O25" i="96" s="1"/>
  <c r="I24" i="96"/>
  <c r="E26" i="96"/>
  <c r="G26" i="96"/>
  <c r="M27" i="96" s="1"/>
  <c r="O27" i="96" s="1"/>
  <c r="I26" i="96"/>
  <c r="E28" i="96"/>
  <c r="G28" i="96"/>
  <c r="I28" i="96"/>
  <c r="M29" i="96"/>
  <c r="O29" i="96" s="1"/>
  <c r="E30" i="96"/>
  <c r="G30" i="96"/>
  <c r="M31" i="96" s="1"/>
  <c r="O31" i="96" s="1"/>
  <c r="I30" i="96"/>
  <c r="E32" i="96"/>
  <c r="G32" i="96"/>
  <c r="M33" i="96" s="1"/>
  <c r="O33" i="96" s="1"/>
  <c r="I32" i="96"/>
  <c r="E34" i="96"/>
  <c r="G34" i="96"/>
  <c r="M35" i="96" s="1"/>
  <c r="O35" i="96" s="1"/>
  <c r="I34" i="96"/>
  <c r="E36" i="96"/>
  <c r="G36" i="96"/>
  <c r="M37" i="96" s="1"/>
  <c r="O37" i="96" s="1"/>
  <c r="I36" i="96"/>
  <c r="E38" i="96"/>
  <c r="G38" i="96"/>
  <c r="I38" i="96"/>
  <c r="M40" i="96"/>
  <c r="O40" i="96"/>
  <c r="Q40" i="96"/>
  <c r="S40" i="96"/>
  <c r="F44" i="96" l="1"/>
  <c r="F42" i="96"/>
  <c r="Q29" i="96"/>
  <c r="S29" i="96"/>
  <c r="T29" i="96" s="1"/>
  <c r="Q37" i="96"/>
  <c r="S37" i="96"/>
  <c r="T37" i="96" s="1"/>
  <c r="Q27" i="96"/>
  <c r="S27" i="96"/>
  <c r="T27" i="96" s="1"/>
  <c r="Q23" i="96"/>
  <c r="S23" i="96"/>
  <c r="T23" i="96" s="1"/>
  <c r="Q21" i="96"/>
  <c r="S21" i="96"/>
  <c r="T21" i="96" s="1"/>
  <c r="Q31" i="96"/>
  <c r="S31" i="96"/>
  <c r="T31" i="96" s="1"/>
  <c r="Q19" i="96"/>
  <c r="S19" i="96"/>
  <c r="T19" i="96" s="1"/>
  <c r="Q25" i="96"/>
  <c r="S25" i="96"/>
  <c r="T25" i="96" s="1"/>
  <c r="Q17" i="96"/>
  <c r="S17" i="96"/>
  <c r="T17" i="96" s="1"/>
  <c r="Q35" i="96"/>
  <c r="S35" i="96"/>
  <c r="T35" i="96" s="1"/>
  <c r="Q33" i="96"/>
  <c r="S33" i="96"/>
  <c r="T33" i="96" s="1"/>
  <c r="Q13" i="96"/>
  <c r="Q15" i="96" s="1"/>
  <c r="F43" i="96"/>
  <c r="M39" i="96" s="1"/>
  <c r="O39" i="96" s="1"/>
  <c r="M15" i="96" l="1"/>
  <c r="O15" i="96" s="1"/>
  <c r="S15" i="96" s="1"/>
  <c r="T15" i="96" s="1"/>
  <c r="Q39" i="96"/>
  <c r="S39" i="96" s="1"/>
  <c r="T39" i="96" s="1"/>
  <c r="S13" i="96"/>
  <c r="T13" i="96" s="1"/>
</calcChain>
</file>

<file path=xl/sharedStrings.xml><?xml version="1.0" encoding="utf-8"?>
<sst xmlns="http://schemas.openxmlformats.org/spreadsheetml/2006/main" count="135" uniqueCount="134">
  <si>
    <r>
      <t>R't</t>
    </r>
    <r>
      <rPr>
        <sz val="9"/>
        <color theme="0"/>
        <rFont val="ＭＳ ゴシック"/>
        <family val="3"/>
        <charset val="128"/>
      </rPr>
      <t>＝</t>
    </r>
    <r>
      <rPr>
        <sz val="9"/>
        <color theme="0"/>
        <rFont val="Century"/>
        <family val="1"/>
      </rPr>
      <t>ΣR'</t>
    </r>
    <rPh sb="4" eb="5">
      <t>シグマ</t>
    </rPh>
    <phoneticPr fontId="12"/>
  </si>
  <si>
    <r>
      <t xml:space="preserve"> R't</t>
    </r>
    <r>
      <rPr>
        <sz val="9"/>
        <color theme="0"/>
        <rFont val="ＭＳ ゴシック"/>
        <family val="3"/>
        <charset val="128"/>
      </rPr>
      <t>　透湿抵抗合計</t>
    </r>
    <rPh sb="5" eb="11">
      <t>トウシツテイコウゴウケイ</t>
    </rPh>
    <phoneticPr fontId="12"/>
  </si>
  <si>
    <r>
      <t>Rt</t>
    </r>
    <r>
      <rPr>
        <sz val="9"/>
        <color theme="0"/>
        <rFont val="ＭＳ ゴシック"/>
        <family val="3"/>
        <charset val="128"/>
      </rPr>
      <t>＝</t>
    </r>
    <r>
      <rPr>
        <sz val="9"/>
        <color theme="0"/>
        <rFont val="Century"/>
        <family val="1"/>
      </rPr>
      <t>Ro+ΣR+Ri</t>
    </r>
    <rPh sb="6" eb="7">
      <t>シグマ</t>
    </rPh>
    <phoneticPr fontId="12"/>
  </si>
  <si>
    <r>
      <t xml:space="preserve"> Rt</t>
    </r>
    <r>
      <rPr>
        <sz val="9"/>
        <color theme="0"/>
        <rFont val="ＭＳ ゴシック"/>
        <family val="3"/>
        <charset val="128"/>
      </rPr>
      <t>　熱貫流抵抗</t>
    </r>
    <rPh sb="4" eb="9">
      <t>ネツカンリュウテイコウ</t>
    </rPh>
    <phoneticPr fontId="12"/>
  </si>
  <si>
    <t>ΣR</t>
    <rPh sb="0" eb="1">
      <t>シグマ</t>
    </rPh>
    <phoneticPr fontId="12"/>
  </si>
  <si>
    <r>
      <rPr>
        <b/>
        <sz val="9"/>
        <color theme="0"/>
        <rFont val="ＭＳ ゴシック"/>
        <family val="3"/>
        <charset val="128"/>
      </rPr>
      <t>∑</t>
    </r>
    <r>
      <rPr>
        <b/>
        <sz val="9"/>
        <color theme="0"/>
        <rFont val="Century"/>
        <family val="1"/>
      </rPr>
      <t>R</t>
    </r>
    <r>
      <rPr>
        <sz val="9"/>
        <color theme="0"/>
        <rFont val="ＭＳ ゴシック"/>
        <family val="3"/>
        <charset val="128"/>
      </rPr>
      <t>　熱抵抗合計</t>
    </r>
    <rPh sb="3" eb="4">
      <t>ネツ</t>
    </rPh>
    <rPh sb="4" eb="6">
      <t>テイコウ</t>
    </rPh>
    <rPh sb="6" eb="8">
      <t>ゴウケイ</t>
    </rPh>
    <phoneticPr fontId="12"/>
  </si>
  <si>
    <r>
      <rPr>
        <b/>
        <sz val="9"/>
        <rFont val="ＭＳ ゴシック"/>
        <family val="3"/>
        <charset val="128"/>
      </rPr>
      <t>外気</t>
    </r>
    <r>
      <rPr>
        <b/>
        <sz val="9"/>
        <rFont val="Century"/>
        <family val="1"/>
      </rPr>
      <t>fA</t>
    </r>
    <r>
      <rPr>
        <sz val="9"/>
        <rFont val="Century"/>
        <family val="1"/>
      </rPr>
      <t>=</t>
    </r>
    <rPh sb="0" eb="2">
      <t>ガイキ</t>
    </rPh>
    <phoneticPr fontId="12"/>
  </si>
  <si>
    <r>
      <rPr>
        <b/>
        <sz val="9"/>
        <rFont val="ＭＳ ゴシック"/>
        <family val="3"/>
        <charset val="128"/>
      </rPr>
      <t>外気</t>
    </r>
    <r>
      <rPr>
        <b/>
        <sz val="9"/>
        <rFont val="Century"/>
        <family val="1"/>
      </rPr>
      <t>fs</t>
    </r>
    <r>
      <rPr>
        <sz val="9"/>
        <rFont val="Century"/>
        <family val="1"/>
      </rPr>
      <t>=</t>
    </r>
    <rPh sb="0" eb="2">
      <t>ガイキ</t>
    </rPh>
    <phoneticPr fontId="12"/>
  </si>
  <si>
    <r>
      <rPr>
        <sz val="11"/>
        <color theme="1"/>
        <rFont val="游ゴシック"/>
        <family val="2"/>
        <charset val="128"/>
        <scheme val="minor"/>
      </rPr>
      <t>外気</t>
    </r>
    <rPh sb="0" eb="2">
      <t>ガイキ</t>
    </rPh>
    <phoneticPr fontId="12"/>
  </si>
  <si>
    <t>θO</t>
    <rPh sb="0" eb="1">
      <t>シータ</t>
    </rPh>
    <phoneticPr fontId="12"/>
  </si>
  <si>
    <r>
      <rPr>
        <sz val="10"/>
        <rFont val="ＭＳ ゴシック"/>
        <family val="3"/>
        <charset val="128"/>
      </rPr>
      <t>外気表面</t>
    </r>
    <rPh sb="0" eb="2">
      <t>ガイキ</t>
    </rPh>
    <rPh sb="2" eb="4">
      <t>ガイキヒョウメン</t>
    </rPh>
    <phoneticPr fontId="12"/>
  </si>
  <si>
    <t>fA11</t>
  </si>
  <si>
    <t>fs11</t>
  </si>
  <si>
    <t>θ11</t>
  </si>
  <si>
    <r>
      <t>11</t>
    </r>
    <r>
      <rPr>
        <sz val="10"/>
        <rFont val="ＭＳ ゴシック"/>
        <family val="3"/>
        <charset val="128"/>
      </rPr>
      <t>～</t>
    </r>
    <r>
      <rPr>
        <sz val="10"/>
        <rFont val="Century"/>
        <family val="1"/>
      </rPr>
      <t xml:space="preserve">12 </t>
    </r>
    <r>
      <rPr>
        <sz val="10"/>
        <rFont val="ＭＳ ゴシック"/>
        <family val="3"/>
        <charset val="128"/>
      </rPr>
      <t>境界面</t>
    </r>
    <rPh sb="6" eb="9">
      <t>キョウカイメン</t>
    </rPh>
    <phoneticPr fontId="12"/>
  </si>
  <si>
    <t>fA10</t>
  </si>
  <si>
    <t>fs10</t>
  </si>
  <si>
    <t>θ10</t>
  </si>
  <si>
    <r>
      <t>10</t>
    </r>
    <r>
      <rPr>
        <sz val="10"/>
        <rFont val="ＭＳ ゴシック"/>
        <family val="3"/>
        <charset val="128"/>
      </rPr>
      <t>～</t>
    </r>
    <r>
      <rPr>
        <sz val="10"/>
        <rFont val="Century"/>
        <family val="1"/>
      </rPr>
      <t xml:space="preserve">11 </t>
    </r>
    <r>
      <rPr>
        <sz val="10"/>
        <rFont val="ＭＳ ゴシック"/>
        <family val="3"/>
        <charset val="128"/>
      </rPr>
      <t>境界面</t>
    </r>
    <rPh sb="6" eb="9">
      <t>キョウカイメン</t>
    </rPh>
    <phoneticPr fontId="12"/>
  </si>
  <si>
    <t>fA9</t>
  </si>
  <si>
    <t>fs9</t>
  </si>
  <si>
    <t>θ9</t>
  </si>
  <si>
    <r>
      <t>9</t>
    </r>
    <r>
      <rPr>
        <sz val="10"/>
        <rFont val="ＭＳ ゴシック"/>
        <family val="3"/>
        <charset val="128"/>
      </rPr>
      <t>～</t>
    </r>
    <r>
      <rPr>
        <sz val="10"/>
        <rFont val="Century"/>
        <family val="1"/>
      </rPr>
      <t xml:space="preserve">10 </t>
    </r>
    <r>
      <rPr>
        <sz val="10"/>
        <rFont val="ＭＳ ゴシック"/>
        <family val="3"/>
        <charset val="128"/>
      </rPr>
      <t>境界面</t>
    </r>
    <rPh sb="5" eb="8">
      <t>キョウカイメン</t>
    </rPh>
    <phoneticPr fontId="12"/>
  </si>
  <si>
    <t>fA8</t>
  </si>
  <si>
    <t>fs8</t>
  </si>
  <si>
    <t>θ8</t>
  </si>
  <si>
    <r>
      <t>8</t>
    </r>
    <r>
      <rPr>
        <sz val="10"/>
        <rFont val="ＭＳ ゴシック"/>
        <family val="3"/>
        <charset val="128"/>
      </rPr>
      <t>～</t>
    </r>
    <r>
      <rPr>
        <sz val="10"/>
        <rFont val="Century"/>
        <family val="1"/>
      </rPr>
      <t xml:space="preserve">9 </t>
    </r>
    <r>
      <rPr>
        <sz val="10"/>
        <rFont val="ＭＳ ゴシック"/>
        <family val="3"/>
        <charset val="128"/>
      </rPr>
      <t>境界面</t>
    </r>
    <rPh sb="4" eb="7">
      <t>キョウカイメン</t>
    </rPh>
    <phoneticPr fontId="12"/>
  </si>
  <si>
    <t>fA7</t>
  </si>
  <si>
    <t>fs7</t>
  </si>
  <si>
    <t>θ7</t>
  </si>
  <si>
    <r>
      <t>7</t>
    </r>
    <r>
      <rPr>
        <sz val="10"/>
        <rFont val="ＭＳ ゴシック"/>
        <family val="3"/>
        <charset val="128"/>
      </rPr>
      <t>～</t>
    </r>
    <r>
      <rPr>
        <sz val="10"/>
        <rFont val="Century"/>
        <family val="1"/>
      </rPr>
      <t xml:space="preserve">8 </t>
    </r>
    <r>
      <rPr>
        <sz val="10"/>
        <rFont val="ＭＳ ゴシック"/>
        <family val="3"/>
        <charset val="128"/>
      </rPr>
      <t>境界面</t>
    </r>
    <rPh sb="4" eb="7">
      <t>キョウカイメン</t>
    </rPh>
    <phoneticPr fontId="12"/>
  </si>
  <si>
    <t>fs6</t>
  </si>
  <si>
    <t>θ6</t>
  </si>
  <si>
    <r>
      <t>6</t>
    </r>
    <r>
      <rPr>
        <sz val="10"/>
        <rFont val="ＭＳ ゴシック"/>
        <family val="3"/>
        <charset val="128"/>
      </rPr>
      <t>～</t>
    </r>
    <r>
      <rPr>
        <sz val="10"/>
        <rFont val="Century"/>
        <family val="1"/>
      </rPr>
      <t xml:space="preserve">7 </t>
    </r>
    <r>
      <rPr>
        <sz val="10"/>
        <rFont val="ＭＳ ゴシック"/>
        <family val="3"/>
        <charset val="128"/>
      </rPr>
      <t>境界面</t>
    </r>
    <rPh sb="4" eb="7">
      <t>キョウカイメン</t>
    </rPh>
    <phoneticPr fontId="12"/>
  </si>
  <si>
    <t>fA5</t>
  </si>
  <si>
    <t>fs5</t>
  </si>
  <si>
    <t>θ5</t>
  </si>
  <si>
    <r>
      <t>5</t>
    </r>
    <r>
      <rPr>
        <sz val="10"/>
        <rFont val="ＭＳ ゴシック"/>
        <family val="3"/>
        <charset val="128"/>
      </rPr>
      <t>～</t>
    </r>
    <r>
      <rPr>
        <sz val="10"/>
        <rFont val="Century"/>
        <family val="1"/>
      </rPr>
      <t xml:space="preserve">6 </t>
    </r>
    <r>
      <rPr>
        <sz val="10"/>
        <rFont val="ＭＳ ゴシック"/>
        <family val="3"/>
        <charset val="128"/>
      </rPr>
      <t>境界面</t>
    </r>
    <rPh sb="4" eb="7">
      <t>キョウカイメン</t>
    </rPh>
    <phoneticPr fontId="12"/>
  </si>
  <si>
    <t>fA4</t>
  </si>
  <si>
    <t>fs4</t>
  </si>
  <si>
    <t>θ4</t>
  </si>
  <si>
    <r>
      <t>4</t>
    </r>
    <r>
      <rPr>
        <sz val="10"/>
        <rFont val="ＭＳ ゴシック"/>
        <family val="3"/>
        <charset val="128"/>
      </rPr>
      <t>～</t>
    </r>
    <r>
      <rPr>
        <sz val="10"/>
        <rFont val="Century"/>
        <family val="1"/>
      </rPr>
      <t xml:space="preserve">5 </t>
    </r>
    <r>
      <rPr>
        <sz val="10"/>
        <rFont val="ＭＳ ゴシック"/>
        <family val="3"/>
        <charset val="128"/>
      </rPr>
      <t>境界面</t>
    </r>
    <rPh sb="4" eb="7">
      <t>キョウカイメン</t>
    </rPh>
    <phoneticPr fontId="12"/>
  </si>
  <si>
    <t>fs3</t>
  </si>
  <si>
    <t>θ3</t>
  </si>
  <si>
    <r>
      <t>3</t>
    </r>
    <r>
      <rPr>
        <sz val="10"/>
        <rFont val="ＭＳ ゴシック"/>
        <family val="3"/>
        <charset val="128"/>
      </rPr>
      <t>～</t>
    </r>
    <r>
      <rPr>
        <sz val="10"/>
        <rFont val="Century"/>
        <family val="1"/>
      </rPr>
      <t xml:space="preserve">4 </t>
    </r>
    <r>
      <rPr>
        <sz val="10"/>
        <rFont val="ＭＳ ゴシック"/>
        <family val="3"/>
        <charset val="128"/>
      </rPr>
      <t>境界面</t>
    </r>
    <rPh sb="4" eb="7">
      <t>キョウカイメン</t>
    </rPh>
    <phoneticPr fontId="12"/>
  </si>
  <si>
    <t>床（外気以外・床裏）</t>
    <rPh sb="0" eb="1">
      <t>ユカ</t>
    </rPh>
    <rPh sb="4" eb="6">
      <t>イガイ</t>
    </rPh>
    <rPh sb="7" eb="8">
      <t>ユカ</t>
    </rPh>
    <rPh sb="8" eb="9">
      <t>ウラ</t>
    </rPh>
    <phoneticPr fontId="12"/>
  </si>
  <si>
    <t>fs2</t>
  </si>
  <si>
    <t>θ2</t>
  </si>
  <si>
    <r>
      <t>2</t>
    </r>
    <r>
      <rPr>
        <sz val="10"/>
        <rFont val="ＭＳ ゴシック"/>
        <family val="3"/>
        <charset val="128"/>
      </rPr>
      <t>～</t>
    </r>
    <r>
      <rPr>
        <sz val="10"/>
        <rFont val="Century"/>
        <family val="1"/>
      </rPr>
      <t xml:space="preserve">3 </t>
    </r>
    <r>
      <rPr>
        <sz val="10"/>
        <rFont val="ＭＳ ゴシック"/>
        <family val="3"/>
        <charset val="128"/>
      </rPr>
      <t>境界面</t>
    </r>
    <rPh sb="4" eb="7">
      <t>キョウカイメン</t>
    </rPh>
    <phoneticPr fontId="12"/>
  </si>
  <si>
    <t>床（外気）</t>
    <rPh sb="0" eb="1">
      <t>ユカ</t>
    </rPh>
    <rPh sb="2" eb="4">
      <t>ガイキ</t>
    </rPh>
    <phoneticPr fontId="12"/>
  </si>
  <si>
    <t>小屋裏に接する断熱壁</t>
    <rPh sb="0" eb="3">
      <t>コヤウラ</t>
    </rPh>
    <rPh sb="4" eb="5">
      <t>セッ</t>
    </rPh>
    <rPh sb="7" eb="9">
      <t>ダンネツ</t>
    </rPh>
    <rPh sb="9" eb="10">
      <t>ヘキ</t>
    </rPh>
    <phoneticPr fontId="12"/>
  </si>
  <si>
    <t>θ1</t>
    <rPh sb="0" eb="2">
      <t>シータ</t>
    </rPh>
    <phoneticPr fontId="12"/>
  </si>
  <si>
    <r>
      <t>1</t>
    </r>
    <r>
      <rPr>
        <sz val="10"/>
        <rFont val="ＭＳ ゴシック"/>
        <family val="3"/>
        <charset val="128"/>
      </rPr>
      <t>～</t>
    </r>
    <r>
      <rPr>
        <sz val="10"/>
        <rFont val="Century"/>
        <family val="1"/>
      </rPr>
      <t xml:space="preserve">2 </t>
    </r>
    <r>
      <rPr>
        <sz val="10"/>
        <rFont val="ＭＳ ゴシック"/>
        <family val="3"/>
        <charset val="128"/>
      </rPr>
      <t>境界面</t>
    </r>
    <rPh sb="4" eb="7">
      <t>キョウカイメン</t>
    </rPh>
    <phoneticPr fontId="12"/>
  </si>
  <si>
    <t>外壁（外気以外・通気層）</t>
    <rPh sb="0" eb="2">
      <t>ガイヘキ</t>
    </rPh>
    <rPh sb="3" eb="4">
      <t>ソト</t>
    </rPh>
    <rPh sb="4" eb="5">
      <t>キ</t>
    </rPh>
    <rPh sb="5" eb="7">
      <t>イガイ</t>
    </rPh>
    <rPh sb="8" eb="10">
      <t>ツウキ</t>
    </rPh>
    <rPh sb="10" eb="11">
      <t>ソウ</t>
    </rPh>
    <phoneticPr fontId="12"/>
  </si>
  <si>
    <t>外壁（外気）</t>
    <rPh sb="0" eb="2">
      <t>ガイヘキ</t>
    </rPh>
    <rPh sb="3" eb="5">
      <t>ガイキ</t>
    </rPh>
    <phoneticPr fontId="12"/>
  </si>
  <si>
    <t>θi</t>
    <rPh sb="0" eb="2">
      <t>シータイ</t>
    </rPh>
    <phoneticPr fontId="12"/>
  </si>
  <si>
    <r>
      <rPr>
        <sz val="10"/>
        <rFont val="ＭＳ ゴシック"/>
        <family val="3"/>
        <charset val="128"/>
      </rPr>
      <t>室内表面</t>
    </r>
    <rPh sb="0" eb="2">
      <t>シツナイ</t>
    </rPh>
    <rPh sb="2" eb="4">
      <t>ガイキヒョウメン</t>
    </rPh>
    <phoneticPr fontId="12"/>
  </si>
  <si>
    <t>天井（外気以外・小屋裏）</t>
    <rPh sb="0" eb="2">
      <t>テンジョウ</t>
    </rPh>
    <rPh sb="3" eb="5">
      <t>ガイキ</t>
    </rPh>
    <rPh sb="5" eb="7">
      <t>イガイ</t>
    </rPh>
    <rPh sb="8" eb="11">
      <t>コヤウラ</t>
    </rPh>
    <phoneticPr fontId="12"/>
  </si>
  <si>
    <r>
      <rPr>
        <b/>
        <sz val="9"/>
        <rFont val="ＭＳ ゴシック"/>
        <family val="3"/>
        <charset val="128"/>
      </rPr>
      <t>室内</t>
    </r>
    <r>
      <rPr>
        <b/>
        <sz val="9"/>
        <rFont val="Century"/>
        <family val="1"/>
      </rPr>
      <t>f</t>
    </r>
    <r>
      <rPr>
        <b/>
        <vertAlign val="subscript"/>
        <sz val="9"/>
        <rFont val="Century"/>
        <family val="1"/>
      </rPr>
      <t>A</t>
    </r>
    <r>
      <rPr>
        <b/>
        <sz val="9"/>
        <rFont val="Century"/>
        <family val="1"/>
      </rPr>
      <t>=</t>
    </r>
    <rPh sb="0" eb="2">
      <t>シツナイ</t>
    </rPh>
    <phoneticPr fontId="12"/>
  </si>
  <si>
    <r>
      <rPr>
        <b/>
        <sz val="9"/>
        <rFont val="ＭＳ ゴシック"/>
        <family val="3"/>
        <charset val="128"/>
      </rPr>
      <t>室内</t>
    </r>
    <r>
      <rPr>
        <b/>
        <sz val="9"/>
        <rFont val="Century"/>
        <family val="1"/>
      </rPr>
      <t>fs=</t>
    </r>
    <rPh sb="0" eb="2">
      <t>シツナイ</t>
    </rPh>
    <phoneticPr fontId="12"/>
  </si>
  <si>
    <r>
      <rPr>
        <sz val="11"/>
        <color theme="1"/>
        <rFont val="游ゴシック"/>
        <family val="2"/>
        <charset val="128"/>
        <scheme val="minor"/>
      </rPr>
      <t>室内</t>
    </r>
    <rPh sb="0" eb="2">
      <t>シツナイ</t>
    </rPh>
    <phoneticPr fontId="12"/>
  </si>
  <si>
    <t>屋根（外気以外・通気層）</t>
    <rPh sb="0" eb="2">
      <t>ヤネ</t>
    </rPh>
    <rPh sb="3" eb="5">
      <t>ガイキ</t>
    </rPh>
    <rPh sb="5" eb="7">
      <t>イガイ</t>
    </rPh>
    <rPh sb="8" eb="10">
      <t>ツウキ</t>
    </rPh>
    <rPh sb="10" eb="11">
      <t>ソウ</t>
    </rPh>
    <phoneticPr fontId="12"/>
  </si>
  <si>
    <r>
      <rPr>
        <sz val="9"/>
        <color theme="0"/>
        <rFont val="ＭＳ ゴシック"/>
        <family val="3"/>
        <charset val="128"/>
      </rPr>
      <t>判定</t>
    </r>
    <rPh sb="0" eb="2">
      <t>ハンテイ</t>
    </rPh>
    <phoneticPr fontId="12"/>
  </si>
  <si>
    <r>
      <rPr>
        <sz val="8"/>
        <color theme="0"/>
        <rFont val="ＭＳ ゴシック"/>
        <family val="3"/>
        <charset val="128"/>
      </rPr>
      <t>（㎡</t>
    </r>
    <r>
      <rPr>
        <sz val="8"/>
        <color theme="0"/>
        <rFont val="Century"/>
        <family val="1"/>
      </rPr>
      <t>sPa/ng</t>
    </r>
    <r>
      <rPr>
        <sz val="8"/>
        <color theme="0"/>
        <rFont val="ＭＳ ゴシック"/>
        <family val="3"/>
        <charset val="128"/>
      </rPr>
      <t>）</t>
    </r>
    <rPh sb="1" eb="2">
      <t>ヘイベイ</t>
    </rPh>
    <phoneticPr fontId="12"/>
  </si>
  <si>
    <r>
      <rPr>
        <sz val="8"/>
        <color theme="0"/>
        <rFont val="ＭＳ ゴシック"/>
        <family val="3"/>
        <charset val="128"/>
      </rPr>
      <t>（㎡</t>
    </r>
    <r>
      <rPr>
        <sz val="8"/>
        <color theme="0"/>
        <rFont val="Century"/>
        <family val="1"/>
      </rPr>
      <t>K/W</t>
    </r>
    <r>
      <rPr>
        <sz val="8"/>
        <color theme="0"/>
        <rFont val="ＭＳ ゴシック"/>
        <family val="3"/>
        <charset val="128"/>
      </rPr>
      <t>）</t>
    </r>
    <rPh sb="1" eb="2">
      <t>ヘイベイ</t>
    </rPh>
    <phoneticPr fontId="12"/>
  </si>
  <si>
    <t>屋根（外気）</t>
    <rPh sb="0" eb="2">
      <t>ヤネ</t>
    </rPh>
    <rPh sb="3" eb="5">
      <t>ガイキ</t>
    </rPh>
    <phoneticPr fontId="12"/>
  </si>
  <si>
    <r>
      <t>ξ</t>
    </r>
    <r>
      <rPr>
        <b/>
        <sz val="9"/>
        <color theme="0"/>
        <rFont val="ＭＳ ゴシック"/>
        <family val="3"/>
        <charset val="128"/>
      </rPr>
      <t>＝Ｒ</t>
    </r>
    <r>
      <rPr>
        <b/>
        <sz val="9"/>
        <color theme="0"/>
        <rFont val="Century"/>
        <family val="1"/>
      </rPr>
      <t>’÷</t>
    </r>
    <r>
      <rPr>
        <b/>
        <sz val="9"/>
        <color theme="0"/>
        <rFont val="ＭＳ ゴシック"/>
        <family val="3"/>
        <charset val="128"/>
      </rPr>
      <t>ｄ</t>
    </r>
    <rPh sb="0" eb="1">
      <t>クシー</t>
    </rPh>
    <phoneticPr fontId="12"/>
  </si>
  <si>
    <r>
      <t>λ</t>
    </r>
    <r>
      <rPr>
        <b/>
        <sz val="9"/>
        <color theme="0"/>
        <rFont val="ＭＳ ゴシック"/>
        <family val="3"/>
        <charset val="128"/>
      </rPr>
      <t>＝ｄ</t>
    </r>
    <r>
      <rPr>
        <b/>
        <sz val="9"/>
        <color theme="0"/>
        <rFont val="Century"/>
        <family val="1"/>
      </rPr>
      <t>÷</t>
    </r>
    <r>
      <rPr>
        <b/>
        <sz val="9"/>
        <color theme="0"/>
        <rFont val="ＭＳ ゴシック"/>
        <family val="3"/>
        <charset val="128"/>
      </rPr>
      <t>Ｒ</t>
    </r>
    <rPh sb="0" eb="1">
      <t>ラムダ</t>
    </rPh>
    <phoneticPr fontId="12"/>
  </si>
  <si>
    <r>
      <rPr>
        <b/>
        <sz val="9"/>
        <color theme="0"/>
        <rFont val="ＭＳ ゴシック"/>
        <family val="3"/>
        <charset val="128"/>
      </rPr>
      <t>ｄ</t>
    </r>
  </si>
  <si>
    <r>
      <rPr>
        <sz val="9"/>
        <color theme="0"/>
        <rFont val="ＭＳ ゴシック"/>
        <family val="3"/>
        <charset val="128"/>
      </rPr>
      <t>結露判定</t>
    </r>
    <rPh sb="0" eb="4">
      <t>ケツロハンテイ</t>
    </rPh>
    <phoneticPr fontId="12"/>
  </si>
  <si>
    <r>
      <rPr>
        <sz val="9"/>
        <color theme="0"/>
        <rFont val="ＭＳ ゴシック"/>
        <family val="3"/>
        <charset val="128"/>
      </rPr>
      <t>実在水蒸気圧</t>
    </r>
    <rPh sb="0" eb="6">
      <t>ジツザイスイジョウキアツ</t>
    </rPh>
    <phoneticPr fontId="12"/>
  </si>
  <si>
    <r>
      <rPr>
        <sz val="9"/>
        <color theme="0"/>
        <rFont val="ＭＳ ゴシック"/>
        <family val="3"/>
        <charset val="128"/>
      </rPr>
      <t>飽和水蒸気圧</t>
    </r>
    <rPh sb="0" eb="6">
      <t>ホウワスイジョウキアツ</t>
    </rPh>
    <phoneticPr fontId="12"/>
  </si>
  <si>
    <t>温度</t>
    <rPh sb="0" eb="2">
      <t>オンド</t>
    </rPh>
    <phoneticPr fontId="12"/>
  </si>
  <si>
    <r>
      <rPr>
        <sz val="9"/>
        <color theme="0"/>
        <rFont val="ＭＳ ゴシック"/>
        <family val="3"/>
        <charset val="128"/>
      </rPr>
      <t>透湿抵抗Ｒ</t>
    </r>
    <r>
      <rPr>
        <sz val="9"/>
        <color theme="0"/>
        <rFont val="Century"/>
        <family val="1"/>
      </rPr>
      <t xml:space="preserve">' </t>
    </r>
    <r>
      <rPr>
        <sz val="9"/>
        <color theme="0"/>
        <rFont val="ＭＳ ゴシック"/>
        <family val="3"/>
        <charset val="128"/>
      </rPr>
      <t>注</t>
    </r>
    <r>
      <rPr>
        <sz val="9"/>
        <color theme="0"/>
        <rFont val="Century"/>
        <family val="1"/>
      </rPr>
      <t>3</t>
    </r>
    <rPh sb="0" eb="4">
      <t>トウシツテイコウ</t>
    </rPh>
    <phoneticPr fontId="12"/>
  </si>
  <si>
    <r>
      <rPr>
        <sz val="9"/>
        <color theme="0"/>
        <rFont val="ＭＳ ゴシック"/>
        <family val="3"/>
        <charset val="128"/>
      </rPr>
      <t>透湿比抵抗</t>
    </r>
    <r>
      <rPr>
        <sz val="9"/>
        <color theme="0"/>
        <rFont val="Century"/>
        <family val="1"/>
      </rPr>
      <t>ξ</t>
    </r>
    <rPh sb="0" eb="5">
      <t>トウシツヒテイコウ</t>
    </rPh>
    <phoneticPr fontId="12"/>
  </si>
  <si>
    <r>
      <rPr>
        <sz val="9"/>
        <color theme="0"/>
        <rFont val="ＭＳ ゴシック"/>
        <family val="3"/>
        <charset val="128"/>
      </rPr>
      <t>熱抵抗Ｒ</t>
    </r>
    <r>
      <rPr>
        <sz val="9"/>
        <color theme="0"/>
        <rFont val="Century"/>
        <family val="1"/>
      </rPr>
      <t xml:space="preserve"> </t>
    </r>
    <r>
      <rPr>
        <sz val="9"/>
        <color theme="0"/>
        <rFont val="ＭＳ ゴシック"/>
        <family val="3"/>
        <charset val="128"/>
      </rPr>
      <t>注</t>
    </r>
    <r>
      <rPr>
        <sz val="9"/>
        <color theme="0"/>
        <rFont val="Century"/>
        <family val="1"/>
      </rPr>
      <t>2</t>
    </r>
    <rPh sb="0" eb="1">
      <t>ネツ</t>
    </rPh>
    <rPh sb="1" eb="3">
      <t>テイコウ</t>
    </rPh>
    <phoneticPr fontId="12"/>
  </si>
  <si>
    <r>
      <rPr>
        <sz val="9"/>
        <color theme="0"/>
        <rFont val="ＭＳ ゴシック"/>
        <family val="3"/>
        <charset val="128"/>
      </rPr>
      <t>熱伝導率</t>
    </r>
    <r>
      <rPr>
        <sz val="9"/>
        <color theme="0"/>
        <rFont val="Century"/>
        <family val="1"/>
      </rPr>
      <t>λ</t>
    </r>
    <rPh sb="0" eb="4">
      <t>ネツデンドウリツ</t>
    </rPh>
    <phoneticPr fontId="12"/>
  </si>
  <si>
    <r>
      <rPr>
        <sz val="9"/>
        <color theme="0"/>
        <rFont val="ＭＳ ゴシック"/>
        <family val="3"/>
        <charset val="128"/>
      </rPr>
      <t>厚さ</t>
    </r>
    <rPh sb="0" eb="1">
      <t>アツ</t>
    </rPh>
    <phoneticPr fontId="12"/>
  </si>
  <si>
    <r>
      <rPr>
        <sz val="9"/>
        <color theme="0"/>
        <rFont val="ＭＳ ゴシック"/>
        <family val="3"/>
        <charset val="128"/>
      </rPr>
      <t>材料名</t>
    </r>
    <r>
      <rPr>
        <sz val="9"/>
        <color theme="0"/>
        <rFont val="Century"/>
        <family val="1"/>
      </rPr>
      <t xml:space="preserve"> </t>
    </r>
    <r>
      <rPr>
        <sz val="9"/>
        <color theme="0"/>
        <rFont val="ＭＳ ゴシック"/>
        <family val="3"/>
        <charset val="128"/>
      </rPr>
      <t>注</t>
    </r>
    <r>
      <rPr>
        <sz val="9"/>
        <color theme="0"/>
        <rFont val="Century"/>
        <family val="1"/>
      </rPr>
      <t>1</t>
    </r>
    <rPh sb="0" eb="3">
      <t>ザイリョウメイ</t>
    </rPh>
    <phoneticPr fontId="12"/>
  </si>
  <si>
    <r>
      <rPr>
        <sz val="10"/>
        <rFont val="小塚ゴシック Pro H"/>
        <family val="2"/>
        <charset val="128"/>
      </rPr>
      <t>２）層構成物性値一覧表</t>
    </r>
    <rPh sb="2" eb="5">
      <t>ソウコウセイ、</t>
    </rPh>
    <rPh sb="5" eb="11">
      <t>ブッセイチイチランヒョウ</t>
    </rPh>
    <phoneticPr fontId="12"/>
  </si>
  <si>
    <t>床</t>
    <rPh sb="0" eb="1">
      <t>ユカ</t>
    </rPh>
    <phoneticPr fontId="12"/>
  </si>
  <si>
    <t>外壁</t>
    <rPh sb="0" eb="2">
      <t>ガイヘキ</t>
    </rPh>
    <phoneticPr fontId="12"/>
  </si>
  <si>
    <r>
      <rPr>
        <sz val="9"/>
        <color theme="0"/>
        <rFont val="ＭＳ ゴシック"/>
        <family val="3"/>
        <charset val="128"/>
      </rPr>
      <t>外気</t>
    </r>
    <rPh sb="0" eb="2">
      <t>ガイキ</t>
    </rPh>
    <phoneticPr fontId="12"/>
  </si>
  <si>
    <t>小屋裏に接する断熱壁</t>
    <rPh sb="0" eb="3">
      <t>コヤウラ</t>
    </rPh>
    <rPh sb="4" eb="5">
      <t>セッ</t>
    </rPh>
    <rPh sb="7" eb="9">
      <t>ダンネツ</t>
    </rPh>
    <rPh sb="9" eb="10">
      <t>カベ</t>
    </rPh>
    <phoneticPr fontId="12"/>
  </si>
  <si>
    <r>
      <rPr>
        <sz val="9"/>
        <color theme="0"/>
        <rFont val="ＭＳ ゴシック"/>
        <family val="3"/>
        <charset val="128"/>
      </rPr>
      <t>室内</t>
    </r>
    <rPh sb="0" eb="2">
      <t>シツナイガイ</t>
    </rPh>
    <phoneticPr fontId="12"/>
  </si>
  <si>
    <t>天井</t>
    <rPh sb="0" eb="2">
      <t>テンジョウ</t>
    </rPh>
    <phoneticPr fontId="12"/>
  </si>
  <si>
    <r>
      <rPr>
        <sz val="9"/>
        <rFont val="ＭＳ ゴシック"/>
        <family val="3"/>
        <charset val="128"/>
      </rPr>
      <t>表面熱伝達抵抗</t>
    </r>
    <r>
      <rPr>
        <sz val="8"/>
        <rFont val="ＭＳ ゴシック"/>
        <family val="3"/>
        <charset val="128"/>
      </rPr>
      <t>（㎡</t>
    </r>
    <r>
      <rPr>
        <sz val="8"/>
        <rFont val="Century"/>
        <family val="1"/>
      </rPr>
      <t>K/W</t>
    </r>
    <r>
      <rPr>
        <sz val="8"/>
        <rFont val="ＭＳ ゴシック"/>
        <family val="3"/>
        <charset val="128"/>
      </rPr>
      <t>）</t>
    </r>
    <rPh sb="0" eb="7">
      <t>ヒョウメンネツデンタツテイコウ</t>
    </rPh>
    <rPh sb="8" eb="9">
      <t>ヘイベイ</t>
    </rPh>
    <phoneticPr fontId="12"/>
  </si>
  <si>
    <r>
      <rPr>
        <sz val="9"/>
        <rFont val="ＭＳ ゴシック"/>
        <family val="3"/>
        <charset val="128"/>
      </rPr>
      <t>湿度</t>
    </r>
    <r>
      <rPr>
        <sz val="8"/>
        <rFont val="ＭＳ ゴシック"/>
        <family val="3"/>
        <charset val="128"/>
      </rPr>
      <t>（％）</t>
    </r>
    <rPh sb="0" eb="2">
      <t>シツド</t>
    </rPh>
    <phoneticPr fontId="12"/>
  </si>
  <si>
    <r>
      <rPr>
        <sz val="9"/>
        <rFont val="ＭＳ ゴシック"/>
        <family val="3"/>
        <charset val="128"/>
      </rPr>
      <t>温度</t>
    </r>
    <r>
      <rPr>
        <sz val="8"/>
        <rFont val="ＭＳ ゴシック"/>
        <family val="3"/>
        <charset val="128"/>
      </rPr>
      <t>（℃）</t>
    </r>
    <rPh sb="0" eb="2">
      <t>オンド</t>
    </rPh>
    <phoneticPr fontId="12"/>
  </si>
  <si>
    <r>
      <rPr>
        <sz val="9"/>
        <color theme="0"/>
        <rFont val="ＭＳ ゴシック"/>
        <family val="3"/>
        <charset val="128"/>
      </rPr>
      <t>室内外</t>
    </r>
    <rPh sb="0" eb="3">
      <t>シツナイガイ</t>
    </rPh>
    <phoneticPr fontId="12"/>
  </si>
  <si>
    <t>屋根</t>
    <rPh sb="0" eb="2">
      <t>ヤネ</t>
    </rPh>
    <phoneticPr fontId="12"/>
  </si>
  <si>
    <r>
      <rPr>
        <sz val="10"/>
        <rFont val="小塚ゴシック Pro H"/>
        <family val="2"/>
        <charset val="128"/>
      </rPr>
      <t>１）室内外条件表</t>
    </r>
    <rPh sb="2" eb="7">
      <t>シツナイガイジョウケン</t>
    </rPh>
    <rPh sb="7" eb="8">
      <t>ヒョウ</t>
    </rPh>
    <phoneticPr fontId="12"/>
  </si>
  <si>
    <t>外気以外</t>
    <rPh sb="0" eb="2">
      <t>ガイキ</t>
    </rPh>
    <rPh sb="2" eb="4">
      <t>イガイ</t>
    </rPh>
    <phoneticPr fontId="12"/>
  </si>
  <si>
    <t>外気</t>
    <rPh sb="0" eb="2">
      <t>ガイキ</t>
    </rPh>
    <phoneticPr fontId="12"/>
  </si>
  <si>
    <t>☜ 計算対象部位を選択</t>
    <rPh sb="2" eb="4">
      <t>ケイサン</t>
    </rPh>
    <rPh sb="4" eb="6">
      <t>タイショウ</t>
    </rPh>
    <rPh sb="6" eb="8">
      <t>ブイ</t>
    </rPh>
    <rPh sb="9" eb="11">
      <t>センタク</t>
    </rPh>
    <phoneticPr fontId="12"/>
  </si>
  <si>
    <r>
      <rPr>
        <sz val="9"/>
        <color theme="0"/>
        <rFont val="ＭＳ ゴシック"/>
        <family val="3"/>
        <charset val="128"/>
      </rPr>
      <t>対象部位</t>
    </r>
    <rPh sb="0" eb="2">
      <t>タイショウ</t>
    </rPh>
    <rPh sb="2" eb="4">
      <t>ブイ</t>
    </rPh>
    <phoneticPr fontId="12"/>
  </si>
  <si>
    <r>
      <rPr>
        <sz val="9"/>
        <color theme="0"/>
        <rFont val="ＭＳ ゴシック"/>
        <family val="3"/>
        <charset val="128"/>
      </rPr>
      <t>物件名</t>
    </r>
    <rPh sb="0" eb="2">
      <t>ブッケン</t>
    </rPh>
    <rPh sb="2" eb="3">
      <t>メイ</t>
    </rPh>
    <phoneticPr fontId="12"/>
  </si>
  <si>
    <t>室外側表面熱伝達抵抗</t>
    <rPh sb="0" eb="2">
      <t>シツガイ</t>
    </rPh>
    <rPh sb="2" eb="3">
      <t>ガワ</t>
    </rPh>
    <rPh sb="3" eb="5">
      <t>ヒョウメン</t>
    </rPh>
    <rPh sb="5" eb="6">
      <t>ネツ</t>
    </rPh>
    <rPh sb="6" eb="8">
      <t>デンタツ</t>
    </rPh>
    <rPh sb="8" eb="10">
      <t>テイコウ</t>
    </rPh>
    <phoneticPr fontId="12"/>
  </si>
  <si>
    <t>室内側表面熱伝達抵抗</t>
    <rPh sb="0" eb="2">
      <t>シツナイ</t>
    </rPh>
    <rPh sb="2" eb="3">
      <t>ガワ</t>
    </rPh>
    <rPh sb="3" eb="5">
      <t>ヒョウメン</t>
    </rPh>
    <rPh sb="5" eb="6">
      <t>ネツ</t>
    </rPh>
    <rPh sb="6" eb="8">
      <t>デンタツ</t>
    </rPh>
    <rPh sb="8" eb="10">
      <t>テイコウ</t>
    </rPh>
    <phoneticPr fontId="12"/>
  </si>
  <si>
    <t>対象部位のリスト</t>
    <rPh sb="0" eb="2">
      <t>タイショウ</t>
    </rPh>
    <rPh sb="2" eb="4">
      <t>ブイ</t>
    </rPh>
    <phoneticPr fontId="12"/>
  </si>
  <si>
    <r>
      <rPr>
        <b/>
        <sz val="12"/>
        <rFont val="小塚ゴシック Pro B"/>
        <family val="2"/>
        <charset val="128"/>
      </rPr>
      <t>内部結露計算シート</t>
    </r>
    <rPh sb="0" eb="2">
      <t>ナイブ</t>
    </rPh>
    <rPh sb="2" eb="6">
      <t>ケツロケイサン</t>
    </rPh>
    <phoneticPr fontId="12"/>
  </si>
  <si>
    <r>
      <rPr>
        <sz val="8"/>
        <color theme="0"/>
        <rFont val="ＭＳ ゴシック"/>
        <family val="3"/>
        <charset val="128"/>
      </rPr>
      <t>（℃）</t>
    </r>
    <phoneticPr fontId="12"/>
  </si>
  <si>
    <t>Excel内部結露計算シートによる計算例-1</t>
    <phoneticPr fontId="2"/>
  </si>
  <si>
    <t>Excel内部結露計算シートによる計算例-2</t>
    <phoneticPr fontId="2"/>
  </si>
  <si>
    <t>　注1：材料の熱伝導率、透湿比抵抗がわからない場合は、厚さ(mm)を1000に設定し熱伝導率、透湿比抵抗の欄に熱抵抗の逆数、透湿抵抗の値を入力する。
　注2：1）空気層など熱抵抗Rで設定する場合は、厚さ(mm)を1000に設定し熱伝導率λの欄に設定する熱抵抗Rの逆数(1/R）を入力する。
　　　  2）シート類など、熱性能を無視する場合は、熱伝導率λの欄に10000を入力する。
　注3：1）防湿層、空気層など透湿抵抗R'で設定する場合は、厚さ(mm)を1000に設定し、透湿比抵抗ξの欄に設定する透湿抵抗R'の値を入力する。</t>
    <phoneticPr fontId="12"/>
  </si>
  <si>
    <r>
      <t>to</t>
    </r>
    <r>
      <rPr>
        <sz val="9"/>
        <rFont val="Century"/>
        <family val="1"/>
      </rPr>
      <t>=</t>
    </r>
    <phoneticPr fontId="12"/>
  </si>
  <si>
    <t>fAo</t>
    <phoneticPr fontId="12"/>
  </si>
  <si>
    <t>fso</t>
    <phoneticPr fontId="12"/>
  </si>
  <si>
    <t>fA6</t>
    <phoneticPr fontId="12"/>
  </si>
  <si>
    <t>fA3</t>
    <phoneticPr fontId="12"/>
  </si>
  <si>
    <t>fA2</t>
    <phoneticPr fontId="12"/>
  </si>
  <si>
    <t>fA1</t>
    <phoneticPr fontId="12"/>
  </si>
  <si>
    <t>fs1</t>
    <phoneticPr fontId="12"/>
  </si>
  <si>
    <t>fAi</t>
    <phoneticPr fontId="12"/>
  </si>
  <si>
    <t>fsi</t>
    <phoneticPr fontId="12"/>
  </si>
  <si>
    <r>
      <t>ti</t>
    </r>
    <r>
      <rPr>
        <sz val="9"/>
        <rFont val="Century"/>
        <family val="1"/>
      </rPr>
      <t>=</t>
    </r>
    <phoneticPr fontId="12"/>
  </si>
  <si>
    <r>
      <t>fs-f</t>
    </r>
    <r>
      <rPr>
        <b/>
        <vertAlign val="subscript"/>
        <sz val="9"/>
        <color theme="0"/>
        <rFont val="Century"/>
        <family val="1"/>
      </rPr>
      <t>A</t>
    </r>
    <phoneticPr fontId="12"/>
  </si>
  <si>
    <r>
      <rPr>
        <sz val="8"/>
        <color theme="0"/>
        <rFont val="ＭＳ ゴシック"/>
        <family val="3"/>
        <charset val="128"/>
      </rPr>
      <t>（</t>
    </r>
    <r>
      <rPr>
        <sz val="8"/>
        <color theme="0"/>
        <rFont val="Century"/>
        <family val="1"/>
      </rPr>
      <t>Pa</t>
    </r>
    <r>
      <rPr>
        <sz val="8"/>
        <color theme="0"/>
        <rFont val="ＭＳ ゴシック"/>
        <family val="3"/>
        <charset val="128"/>
      </rPr>
      <t>）</t>
    </r>
    <phoneticPr fontId="12"/>
  </si>
  <si>
    <r>
      <rPr>
        <sz val="8"/>
        <color theme="0"/>
        <rFont val="ＭＳ ゴシック"/>
        <family val="3"/>
        <charset val="128"/>
      </rPr>
      <t>（</t>
    </r>
    <r>
      <rPr>
        <sz val="8"/>
        <color theme="0"/>
        <rFont val="Century"/>
        <family val="1"/>
      </rPr>
      <t>Pa</t>
    </r>
    <r>
      <rPr>
        <sz val="8"/>
        <color theme="0"/>
        <rFont val="ＭＳ ゴシック"/>
        <family val="3"/>
        <charset val="128"/>
      </rPr>
      <t>）</t>
    </r>
    <phoneticPr fontId="12"/>
  </si>
  <si>
    <r>
      <rPr>
        <sz val="8"/>
        <color theme="0"/>
        <rFont val="ＭＳ ゴシック"/>
        <family val="3"/>
        <charset val="128"/>
      </rPr>
      <t>（</t>
    </r>
    <r>
      <rPr>
        <sz val="8"/>
        <color theme="0"/>
        <rFont val="Century"/>
        <family val="1"/>
      </rPr>
      <t>msPa/ng</t>
    </r>
    <r>
      <rPr>
        <sz val="8"/>
        <color theme="0"/>
        <rFont val="ＭＳ ゴシック"/>
        <family val="3"/>
        <charset val="128"/>
      </rPr>
      <t>）</t>
    </r>
    <phoneticPr fontId="12"/>
  </si>
  <si>
    <r>
      <rPr>
        <sz val="8"/>
        <color theme="0"/>
        <rFont val="ＭＳ ゴシック"/>
        <family val="3"/>
        <charset val="128"/>
      </rPr>
      <t>（</t>
    </r>
    <r>
      <rPr>
        <sz val="8"/>
        <color theme="0"/>
        <rFont val="Century"/>
        <family val="1"/>
      </rPr>
      <t>W/mK</t>
    </r>
    <r>
      <rPr>
        <sz val="8"/>
        <color theme="0"/>
        <rFont val="ＭＳ ゴシック"/>
        <family val="3"/>
        <charset val="128"/>
      </rPr>
      <t>）</t>
    </r>
    <phoneticPr fontId="12"/>
  </si>
  <si>
    <r>
      <rPr>
        <sz val="8"/>
        <color theme="0"/>
        <rFont val="ＭＳ ゴシック"/>
        <family val="3"/>
        <charset val="128"/>
      </rPr>
      <t>（ｍ）</t>
    </r>
    <phoneticPr fontId="12"/>
  </si>
  <si>
    <t>（mm）</t>
    <phoneticPr fontId="12"/>
  </si>
  <si>
    <r>
      <rPr>
        <b/>
        <sz val="9"/>
        <color theme="0"/>
        <rFont val="ＭＳ ゴシック"/>
        <family val="3"/>
        <charset val="128"/>
      </rPr>
      <t>Ｒ</t>
    </r>
    <r>
      <rPr>
        <b/>
        <sz val="9"/>
        <color theme="0"/>
        <rFont val="Century"/>
        <family val="1"/>
      </rPr>
      <t>’</t>
    </r>
    <r>
      <rPr>
        <b/>
        <sz val="9"/>
        <color theme="0"/>
        <rFont val="ＭＳ ゴシック"/>
        <family val="3"/>
        <charset val="128"/>
      </rPr>
      <t>＝</t>
    </r>
    <r>
      <rPr>
        <b/>
        <sz val="9"/>
        <color theme="0"/>
        <rFont val="Century"/>
        <family val="1"/>
      </rPr>
      <t>ξ×</t>
    </r>
    <r>
      <rPr>
        <b/>
        <sz val="9"/>
        <color theme="0"/>
        <rFont val="ＭＳ ゴシック"/>
        <family val="3"/>
        <charset val="128"/>
      </rPr>
      <t>ｄ</t>
    </r>
    <phoneticPr fontId="12"/>
  </si>
  <si>
    <r>
      <rPr>
        <b/>
        <sz val="9"/>
        <color theme="0"/>
        <rFont val="ＭＳ ゴシック"/>
        <family val="3"/>
        <charset val="128"/>
      </rPr>
      <t>Ｒ＝ｄ</t>
    </r>
    <r>
      <rPr>
        <b/>
        <sz val="9"/>
        <color theme="0"/>
        <rFont val="Century"/>
        <family val="1"/>
      </rPr>
      <t xml:space="preserve">÷λ </t>
    </r>
    <phoneticPr fontId="12"/>
  </si>
  <si>
    <r>
      <rPr>
        <sz val="10"/>
        <rFont val="小塚ゴシック Pro H"/>
        <family val="2"/>
        <charset val="128"/>
      </rPr>
      <t>３）表面・境界面の温度・水蒸気圧一覧表</t>
    </r>
    <phoneticPr fontId="12"/>
  </si>
  <si>
    <t>※外気温は建設地の最寒月の平均気温を入力</t>
    <phoneticPr fontId="12"/>
  </si>
  <si>
    <t>Rse=</t>
    <phoneticPr fontId="12"/>
  </si>
  <si>
    <r>
      <t>to</t>
    </r>
    <r>
      <rPr>
        <b/>
        <vertAlign val="superscript"/>
        <sz val="9"/>
        <rFont val="ＭＳ ゴシック"/>
        <family val="3"/>
        <charset val="128"/>
      </rPr>
      <t>※</t>
    </r>
    <r>
      <rPr>
        <b/>
        <vertAlign val="superscript"/>
        <sz val="9"/>
        <rFont val="Century"/>
        <family val="1"/>
      </rPr>
      <t xml:space="preserve"> </t>
    </r>
    <r>
      <rPr>
        <sz val="9"/>
        <rFont val="Century"/>
        <family val="1"/>
      </rPr>
      <t>=</t>
    </r>
    <phoneticPr fontId="12"/>
  </si>
  <si>
    <t>-</t>
    <phoneticPr fontId="12"/>
  </si>
  <si>
    <t>Rsi=</t>
    <phoneticPr fontId="12"/>
  </si>
  <si>
    <r>
      <t xml:space="preserve">ti </t>
    </r>
    <r>
      <rPr>
        <b/>
        <sz val="9"/>
        <rFont val="ＭＳ Ｐ明朝"/>
        <family val="1"/>
        <charset val="128"/>
      </rPr>
      <t>　</t>
    </r>
    <r>
      <rPr>
        <sz val="9"/>
        <rFont val="Century"/>
        <family val="1"/>
      </rPr>
      <t xml:space="preserve">= </t>
    </r>
    <phoneticPr fontId="12"/>
  </si>
  <si>
    <t>ver2.0</t>
    <phoneticPr fontId="12"/>
  </si>
  <si>
    <r>
      <t xml:space="preserve">Copy right </t>
    </r>
    <r>
      <rPr>
        <sz val="11"/>
        <color theme="1"/>
        <rFont val="游ゴシック"/>
        <family val="2"/>
        <charset val="128"/>
        <scheme val="minor"/>
      </rPr>
      <t>ⓒ</t>
    </r>
    <r>
      <rPr>
        <sz val="9"/>
        <rFont val="Century"/>
        <family val="1"/>
      </rPr>
      <t>2022</t>
    </r>
    <r>
      <rPr>
        <sz val="11"/>
        <color theme="1"/>
        <rFont val="游ゴシック"/>
        <family val="2"/>
        <charset val="128"/>
        <scheme val="minor"/>
      </rPr>
      <t>　</t>
    </r>
    <r>
      <rPr>
        <sz val="9"/>
        <rFont val="Century"/>
        <family val="1"/>
      </rPr>
      <t>hyoukakyoukai.All right reserved.</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</si>
</sst>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000;[Red]\-#,##0.00000"/>
    <numFmt numFmtId="178" formatCode="0.00000"/>
    <numFmt numFmtId="179" formatCode="#,##0.0000;[Red]\-#,##0.0000"/>
    <numFmt numFmtId="180" formatCode="0.000"/>
    <numFmt numFmtId="181" formatCode="0.0000"/>
    <numFmt numFmtId="182" formatCode="#,##0.000;[Red]\-#,##0.000"/>
  </numFmts>
  <fonts count="4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11"/>
      <color theme="1"/>
      <name val="游ゴシック"/>
      <family val="2"/>
      <scheme val="minor"/>
    </font>
    <font>
      <sz val="11"/>
      <color theme="1"/>
      <name val="游ゴシック"/>
      <family val="2"/>
      <charset val="128"/>
      <scheme val="minor"/>
    </font>
    <font>
      <sz val="9"/>
      <name val="ＭＳ 明朝"/>
      <family val="1"/>
      <charset val="128"/>
    </font>
    <font>
      <b/>
      <sz val="9"/>
      <name val="ＭＳ 明朝"/>
      <family val="1"/>
      <charset val="128"/>
    </font>
    <font>
      <sz val="9"/>
      <name val="HG丸ｺﾞｼｯｸM-PRO"/>
      <family val="3"/>
      <charset val="128"/>
    </font>
    <font>
      <sz val="12"/>
      <name val="Osaka"/>
      <family val="3"/>
      <charset val="128"/>
    </font>
    <font>
      <sz val="9"/>
      <name val="Century"/>
      <family val="1"/>
    </font>
    <font>
      <sz val="9"/>
      <color theme="0"/>
      <name val="Century"/>
      <family val="1"/>
    </font>
    <font>
      <sz val="9"/>
      <color theme="0"/>
      <name val="ＭＳ ゴシック"/>
      <family val="3"/>
      <charset val="128"/>
    </font>
    <font>
      <sz val="6"/>
      <name val="Osaka"/>
      <family val="3"/>
      <charset val="128"/>
    </font>
    <font>
      <b/>
      <sz val="9"/>
      <color theme="0"/>
      <name val="Century"/>
      <family val="1"/>
    </font>
    <font>
      <b/>
      <sz val="9"/>
      <color theme="0"/>
      <name val="ＭＳ ゴシック"/>
      <family val="3"/>
      <charset val="128"/>
    </font>
    <font>
      <b/>
      <sz val="9"/>
      <name val="ＭＳ ゴシック"/>
      <family val="3"/>
      <charset val="128"/>
    </font>
    <font>
      <sz val="9"/>
      <name val="ＭＳ ゴシック"/>
      <family val="3"/>
      <charset val="128"/>
    </font>
    <font>
      <sz val="10"/>
      <name val="Century"/>
      <family val="1"/>
    </font>
    <font>
      <b/>
      <sz val="9"/>
      <name val="Century"/>
      <family val="1"/>
    </font>
    <font>
      <sz val="10"/>
      <name val="ＭＳ Ｐゴシック"/>
      <family val="3"/>
      <charset val="128"/>
    </font>
    <font>
      <sz val="10"/>
      <color theme="0"/>
      <name val="ＭＳ Ｐゴシック"/>
      <family val="3"/>
      <charset val="128"/>
    </font>
    <font>
      <b/>
      <sz val="10"/>
      <name val="Century"/>
      <family val="1"/>
    </font>
    <font>
      <sz val="10"/>
      <name val="ＭＳ ゴシック"/>
      <family val="3"/>
      <charset val="128"/>
    </font>
    <font>
      <sz val="9"/>
      <color rgb="FFFF0000"/>
      <name val="Century"/>
      <family val="1"/>
    </font>
    <font>
      <sz val="20"/>
      <name val="ＭＳ Ｐゴシック"/>
      <family val="3"/>
      <charset val="128"/>
    </font>
    <font>
      <b/>
      <sz val="9"/>
      <name val="ＭＳ Ｐ明朝"/>
      <family val="1"/>
      <charset val="128"/>
    </font>
    <font>
      <b/>
      <vertAlign val="subscript"/>
      <sz val="9"/>
      <name val="Century"/>
      <family val="1"/>
    </font>
    <font>
      <b/>
      <vertAlign val="subscript"/>
      <sz val="9"/>
      <color theme="0"/>
      <name val="Century"/>
      <family val="1"/>
    </font>
    <font>
      <sz val="8"/>
      <color theme="0"/>
      <name val="Century"/>
      <family val="1"/>
    </font>
    <font>
      <sz val="8"/>
      <color theme="0"/>
      <name val="ＭＳ ゴシック"/>
      <family val="3"/>
      <charset val="128"/>
    </font>
    <font>
      <sz val="10"/>
      <name val="小塚ゴシック Pro H"/>
      <family val="2"/>
      <charset val="128"/>
    </font>
    <font>
      <sz val="8"/>
      <name val="Century"/>
      <family val="1"/>
    </font>
    <font>
      <sz val="8"/>
      <name val="ＭＳ ゴシック"/>
      <family val="3"/>
      <charset val="128"/>
    </font>
    <font>
      <b/>
      <vertAlign val="superscript"/>
      <sz val="9"/>
      <name val="ＭＳ ゴシック"/>
      <family val="3"/>
      <charset val="128"/>
    </font>
    <font>
      <b/>
      <vertAlign val="superscript"/>
      <sz val="9"/>
      <name val="Century"/>
      <family val="1"/>
    </font>
    <font>
      <sz val="12"/>
      <name val="ＭＳ 明朝"/>
      <family val="1"/>
      <charset val="128"/>
    </font>
    <font>
      <sz val="12"/>
      <name val="Century"/>
      <family val="1"/>
    </font>
    <font>
      <b/>
      <sz val="12"/>
      <name val="Century"/>
      <family val="1"/>
    </font>
    <font>
      <b/>
      <sz val="12"/>
      <name val="小塚ゴシック Pro B"/>
      <family val="2"/>
      <charset val="128"/>
    </font>
    <font>
      <sz val="9"/>
      <color rgb="FF000000"/>
      <name val="MS UI Gothic"/>
      <family val="3"/>
      <charset val="128"/>
    </font>
    <font>
      <sz val="8"/>
      <color theme="1"/>
      <name val="游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rgb="FF4D4D4D"/>
        <bgColor indexed="64"/>
      </patternFill>
    </fill>
    <fill>
      <patternFill patternType="solid">
        <fgColor theme="0"/>
        <bgColor indexed="64"/>
      </patternFill>
    </fill>
    <fill>
      <patternFill patternType="solid">
        <fgColor rgb="FF990033"/>
        <bgColor indexed="64"/>
      </patternFill>
    </fill>
    <fill>
      <patternFill patternType="solid">
        <fgColor rgb="FF000099"/>
        <bgColor indexed="64"/>
      </patternFill>
    </fill>
    <fill>
      <patternFill patternType="solid">
        <fgColor rgb="FF66FFFF"/>
        <bgColor indexed="64"/>
      </patternFill>
    </fill>
    <fill>
      <patternFill patternType="solid">
        <fgColor rgb="FFFFFF99"/>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theme="0"/>
      </top>
      <bottom style="hair">
        <color theme="0"/>
      </bottom>
      <diagonal/>
    </border>
    <border>
      <left style="thin">
        <color indexed="64"/>
      </left>
      <right/>
      <top style="hair">
        <color theme="0"/>
      </top>
      <bottom style="hair">
        <color theme="0"/>
      </bottom>
      <diagonal/>
    </border>
    <border>
      <left style="thin">
        <color indexed="64"/>
      </left>
      <right style="thin">
        <color indexed="64"/>
      </right>
      <top style="hair">
        <color theme="0"/>
      </top>
      <bottom style="hair">
        <color theme="0"/>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rgb="FFC00000"/>
      </right>
      <top/>
      <bottom style="medium">
        <color rgb="FFC00000"/>
      </bottom>
      <diagonal/>
    </border>
    <border>
      <left style="medium">
        <color rgb="FFC00000"/>
      </left>
      <right style="thin">
        <color indexed="64"/>
      </right>
      <top/>
      <bottom style="medium">
        <color rgb="FFC00000"/>
      </bottom>
      <diagonal/>
    </border>
    <border diagonalUp="1">
      <left style="thin">
        <color indexed="64"/>
      </left>
      <right style="thin">
        <color indexed="64"/>
      </right>
      <top/>
      <bottom style="thin">
        <color indexed="64"/>
      </bottom>
      <diagonal style="hair">
        <color indexed="64"/>
      </diagonal>
    </border>
    <border>
      <left style="thin">
        <color indexed="64"/>
      </left>
      <right style="medium">
        <color rgb="FFC00000"/>
      </right>
      <top style="hair">
        <color auto="1"/>
      </top>
      <bottom style="thin">
        <color theme="1"/>
      </bottom>
      <diagonal/>
    </border>
    <border>
      <left style="medium">
        <color rgb="FFC00000"/>
      </left>
      <right style="thin">
        <color indexed="64"/>
      </right>
      <top style="hair">
        <color auto="1"/>
      </top>
      <bottom style="thin">
        <color theme="1"/>
      </bottom>
      <diagonal/>
    </border>
    <border>
      <left/>
      <right/>
      <top style="hair">
        <color auto="1"/>
      </top>
      <bottom style="thin">
        <color theme="1"/>
      </bottom>
      <diagonal/>
    </border>
    <border>
      <left style="thin">
        <color indexed="64"/>
      </left>
      <right/>
      <top style="hair">
        <color auto="1"/>
      </top>
      <bottom style="thin">
        <color theme="1"/>
      </bottom>
      <diagonal/>
    </border>
    <border>
      <left/>
      <right style="thin">
        <color indexed="64"/>
      </right>
      <top style="hair">
        <color auto="1"/>
      </top>
      <bottom style="thin">
        <color theme="1"/>
      </bottom>
      <diagonal/>
    </border>
    <border>
      <left style="thin">
        <color theme="1"/>
      </left>
      <right/>
      <top style="thin">
        <color indexed="64"/>
      </top>
      <bottom style="thin">
        <color theme="1"/>
      </bottom>
      <diagonal/>
    </border>
    <border diagonalUp="1">
      <left style="thin">
        <color indexed="64"/>
      </left>
      <right style="thin">
        <color indexed="64"/>
      </right>
      <top/>
      <bottom/>
      <diagonal style="hair">
        <color indexed="64"/>
      </diagonal>
    </border>
    <border>
      <left style="thin">
        <color indexed="64"/>
      </left>
      <right style="medium">
        <color rgb="FFC00000"/>
      </right>
      <top style="thin">
        <color theme="1"/>
      </top>
      <bottom/>
      <diagonal/>
    </border>
    <border>
      <left style="medium">
        <color rgb="FFC00000"/>
      </left>
      <right style="thin">
        <color indexed="64"/>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style="thin">
        <color theme="1"/>
      </left>
      <right/>
      <top style="thin">
        <color theme="1"/>
      </top>
      <bottom style="thin">
        <color indexed="64"/>
      </bottom>
      <diagonal/>
    </border>
    <border>
      <left/>
      <right/>
      <top/>
      <bottom style="dashed">
        <color rgb="FFC00000"/>
      </bottom>
      <diagonal/>
    </border>
    <border>
      <left style="thin">
        <color indexed="64"/>
      </left>
      <right style="thin">
        <color indexed="64"/>
      </right>
      <top/>
      <bottom style="dashed">
        <color rgb="FFC00000"/>
      </bottom>
      <diagonal/>
    </border>
    <border>
      <left style="thin">
        <color indexed="64"/>
      </left>
      <right/>
      <top/>
      <bottom style="dashed">
        <color rgb="FFC00000"/>
      </bottom>
      <diagonal/>
    </border>
    <border>
      <left/>
      <right style="thin">
        <color indexed="64"/>
      </right>
      <top/>
      <bottom style="dashed">
        <color rgb="FFC00000"/>
      </bottom>
      <diagonal/>
    </border>
    <border>
      <left style="thin">
        <color indexed="64"/>
      </left>
      <right style="thin">
        <color indexed="64"/>
      </right>
      <top style="mediumDashed">
        <color rgb="FFC00000"/>
      </top>
      <bottom style="dashed">
        <color rgb="FFC00000"/>
      </bottom>
      <diagonal/>
    </border>
    <border>
      <left style="thin">
        <color indexed="64"/>
      </left>
      <right style="medium">
        <color rgb="FFC00000"/>
      </right>
      <top/>
      <bottom/>
      <diagonal/>
    </border>
    <border>
      <left style="medium">
        <color rgb="FFC00000"/>
      </left>
      <right style="thin">
        <color indexed="64"/>
      </right>
      <top/>
      <bottom/>
      <diagonal/>
    </border>
    <border>
      <left/>
      <right/>
      <top style="hair">
        <color indexed="64"/>
      </top>
      <bottom/>
      <diagonal/>
    </border>
    <border>
      <left style="thin">
        <color theme="1"/>
      </left>
      <right/>
      <top style="thin">
        <color indexed="64"/>
      </top>
      <bottom/>
      <diagonal/>
    </border>
    <border>
      <left/>
      <right/>
      <top style="dashed">
        <color rgb="FFC00000"/>
      </top>
      <bottom/>
      <diagonal/>
    </border>
    <border>
      <left style="thin">
        <color indexed="64"/>
      </left>
      <right style="thin">
        <color indexed="64"/>
      </right>
      <top style="dashed">
        <color rgb="FFC00000"/>
      </top>
      <bottom/>
      <diagonal/>
    </border>
    <border>
      <left style="thin">
        <color theme="1"/>
      </left>
      <right style="thin">
        <color indexed="64"/>
      </right>
      <top style="dashed">
        <color rgb="FFC00000"/>
      </top>
      <bottom/>
      <diagonal/>
    </border>
    <border>
      <left style="thin">
        <color indexed="64"/>
      </left>
      <right/>
      <top style="dashed">
        <color rgb="FFC00000"/>
      </top>
      <bottom/>
      <diagonal/>
    </border>
    <border>
      <left/>
      <right style="thin">
        <color indexed="64"/>
      </right>
      <top style="dashed">
        <color rgb="FFC00000"/>
      </top>
      <bottom/>
      <diagonal/>
    </border>
    <border>
      <left style="thin">
        <color indexed="64"/>
      </left>
      <right style="thin">
        <color indexed="64"/>
      </right>
      <top style="dashed">
        <color rgb="FFC00000"/>
      </top>
      <bottom style="mediumDashed">
        <color rgb="FFC00000"/>
      </bottom>
      <diagonal/>
    </border>
    <border>
      <left style="thin">
        <color indexed="64"/>
      </left>
      <right style="medium">
        <color rgb="FFC00000"/>
      </right>
      <top/>
      <bottom style="hair">
        <color indexed="64"/>
      </bottom>
      <diagonal/>
    </border>
    <border>
      <left style="medium">
        <color rgb="FFC00000"/>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bottom style="thin">
        <color indexed="64"/>
      </bottom>
      <diagonal/>
    </border>
    <border>
      <left style="thin">
        <color indexed="64"/>
      </left>
      <right style="thin">
        <color indexed="64"/>
      </right>
      <top/>
      <bottom/>
      <diagonal/>
    </border>
    <border>
      <left style="thin">
        <color indexed="64"/>
      </left>
      <right style="thin">
        <color indexed="64"/>
      </right>
      <top style="mediumDashed">
        <color rgb="FFC00000"/>
      </top>
      <bottom/>
      <diagonal/>
    </border>
    <border>
      <left style="thin">
        <color indexed="64"/>
      </left>
      <right style="thin">
        <color indexed="64"/>
      </right>
      <top/>
      <bottom style="mediumDashed">
        <color rgb="FFC00000"/>
      </bottom>
      <diagonal/>
    </border>
    <border>
      <left/>
      <right/>
      <top/>
      <bottom style="hair">
        <color indexed="64"/>
      </bottom>
      <diagonal/>
    </border>
    <border>
      <left style="thin">
        <color indexed="64"/>
      </left>
      <right style="medium">
        <color rgb="FFC00000"/>
      </right>
      <top style="hair">
        <color indexed="64"/>
      </top>
      <bottom/>
      <diagonal/>
    </border>
    <border>
      <left style="medium">
        <color rgb="FFC00000"/>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rgb="FFC00000"/>
      </right>
      <top style="thin">
        <color indexed="64"/>
      </top>
      <bottom/>
      <diagonal/>
    </border>
    <border>
      <left style="medium">
        <color rgb="FFC00000"/>
      </left>
      <right style="thin">
        <color indexed="64"/>
      </right>
      <top style="thin">
        <color indexed="64"/>
      </top>
      <bottom/>
      <diagonal/>
    </border>
    <border>
      <left style="thin">
        <color theme="1"/>
      </left>
      <right/>
      <top style="thin">
        <color indexed="64"/>
      </top>
      <bottom style="thin">
        <color indexed="64"/>
      </bottom>
      <diagonal/>
    </border>
    <border>
      <left style="thin">
        <color indexed="64"/>
      </left>
      <right style="medium">
        <color rgb="FFC00000"/>
      </right>
      <top style="hair">
        <color auto="1"/>
      </top>
      <bottom style="thin">
        <color auto="1"/>
      </bottom>
      <diagonal/>
    </border>
    <border>
      <left style="medium">
        <color rgb="FFC00000"/>
      </left>
      <right style="thin">
        <color indexed="64"/>
      </right>
      <top style="hair">
        <color auto="1"/>
      </top>
      <bottom style="thin">
        <color auto="1"/>
      </bottom>
      <diagonal/>
    </border>
    <border>
      <left/>
      <right/>
      <top style="hair">
        <color auto="1"/>
      </top>
      <bottom style="thin">
        <color auto="1"/>
      </bottom>
      <diagonal/>
    </border>
    <border>
      <left style="thin">
        <color indexed="64"/>
      </left>
      <right/>
      <top style="hair">
        <color auto="1"/>
      </top>
      <bottom style="thin">
        <color auto="1"/>
      </bottom>
      <diagonal/>
    </border>
    <border>
      <left/>
      <right style="thin">
        <color indexed="64"/>
      </right>
      <top style="hair">
        <color auto="1"/>
      </top>
      <bottom style="thin">
        <color auto="1"/>
      </bottom>
      <diagonal/>
    </border>
    <border diagonalUp="1">
      <left style="thin">
        <color indexed="64"/>
      </left>
      <right style="thin">
        <color indexed="64"/>
      </right>
      <top style="thin">
        <color indexed="64"/>
      </top>
      <bottom/>
      <diagonal style="hair">
        <color indexed="64"/>
      </diagonal>
    </border>
    <border>
      <left style="thin">
        <color theme="0"/>
      </left>
      <right style="medium">
        <color rgb="FFC00000"/>
      </right>
      <top style="thin">
        <color theme="0"/>
      </top>
      <bottom style="thin">
        <color indexed="64"/>
      </bottom>
      <diagonal/>
    </border>
    <border>
      <left style="medium">
        <color rgb="FFC0000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indexed="64"/>
      </bottom>
      <diagonal/>
    </border>
    <border>
      <left style="thin">
        <color theme="0"/>
      </left>
      <right style="medium">
        <color rgb="FFC00000"/>
      </right>
      <top style="thin">
        <color theme="0"/>
      </top>
      <bottom style="thin">
        <color theme="0"/>
      </bottom>
      <diagonal/>
    </border>
    <border>
      <left style="medium">
        <color rgb="FFC0000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style="medium">
        <color rgb="FFC00000"/>
      </right>
      <top style="medium">
        <color rgb="FFC00000"/>
      </top>
      <bottom style="thin">
        <color theme="0"/>
      </bottom>
      <diagonal/>
    </border>
    <border>
      <left style="medium">
        <color rgb="FFC00000"/>
      </left>
      <right style="thin">
        <color theme="0"/>
      </right>
      <top style="medium">
        <color rgb="FFC00000"/>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0"/>
      </top>
      <bottom style="thin">
        <color auto="1"/>
      </bottom>
      <diagonal/>
    </border>
    <border>
      <left style="thin">
        <color auto="1"/>
      </left>
      <right/>
      <top style="thin">
        <color theme="0"/>
      </top>
      <bottom style="thin">
        <color auto="1"/>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indexed="64"/>
      </top>
      <bottom style="thin">
        <color theme="0"/>
      </bottom>
      <diagonal/>
    </border>
    <border>
      <left style="thin">
        <color indexed="64"/>
      </left>
      <right/>
      <top style="thin">
        <color indexed="64"/>
      </top>
      <bottom style="thin">
        <color theme="0"/>
      </bottom>
      <diagonal/>
    </border>
    <border>
      <left/>
      <right/>
      <top style="thin">
        <color indexed="64"/>
      </top>
      <bottom style="thin">
        <color indexed="64"/>
      </bottom>
      <diagonal/>
    </border>
  </borders>
  <cellStyleXfs count="6">
    <xf numFmtId="0" fontId="0" fillId="0" borderId="0">
      <alignment vertical="center"/>
    </xf>
    <xf numFmtId="0" fontId="3" fillId="0" borderId="0"/>
    <xf numFmtId="0" fontId="4" fillId="0" borderId="0">
      <alignment vertical="center"/>
    </xf>
    <xf numFmtId="0" fontId="5" fillId="0" borderId="0">
      <alignment vertical="center"/>
    </xf>
    <xf numFmtId="38" fontId="8" fillId="0" borderId="0" applyFont="0" applyFill="0" applyBorder="0" applyAlignment="0" applyProtection="0"/>
    <xf numFmtId="0" fontId="4" fillId="0" borderId="0">
      <alignment vertical="center"/>
    </xf>
  </cellStyleXfs>
  <cellXfs count="234">
    <xf numFmtId="0" fontId="0" fillId="0" borderId="0" xfId="0">
      <alignment vertical="center"/>
    </xf>
    <xf numFmtId="0" fontId="5" fillId="0" borderId="0" xfId="3">
      <alignment vertical="center"/>
    </xf>
    <xf numFmtId="40" fontId="9" fillId="0" borderId="1" xfId="4" applyNumberFormat="1" applyFont="1" applyFill="1" applyBorder="1" applyAlignment="1" applyProtection="1">
      <alignment vertical="center"/>
    </xf>
    <xf numFmtId="0" fontId="10" fillId="3" borderId="3" xfId="3" applyFont="1" applyFill="1" applyBorder="1">
      <alignment vertical="center"/>
    </xf>
    <xf numFmtId="0" fontId="10" fillId="3" borderId="5" xfId="3" applyFont="1" applyFill="1" applyBorder="1">
      <alignment vertical="center"/>
    </xf>
    <xf numFmtId="0" fontId="10" fillId="3" borderId="2" xfId="3" applyFont="1" applyFill="1" applyBorder="1">
      <alignment vertical="center"/>
    </xf>
    <xf numFmtId="0" fontId="13" fillId="3" borderId="2" xfId="3" applyFont="1" applyFill="1" applyBorder="1">
      <alignment vertical="center"/>
    </xf>
    <xf numFmtId="0" fontId="10" fillId="3" borderId="8" xfId="3" applyFont="1" applyFill="1" applyBorder="1">
      <alignment vertical="center"/>
    </xf>
    <xf numFmtId="0" fontId="10" fillId="3" borderId="9" xfId="3" applyFont="1" applyFill="1" applyBorder="1">
      <alignment vertical="center"/>
    </xf>
    <xf numFmtId="0" fontId="10" fillId="3" borderId="10" xfId="3" applyFont="1" applyFill="1" applyBorder="1">
      <alignment vertical="center"/>
    </xf>
    <xf numFmtId="0" fontId="13" fillId="3" borderId="10" xfId="3" applyFont="1" applyFill="1" applyBorder="1">
      <alignment vertical="center"/>
    </xf>
    <xf numFmtId="0" fontId="10" fillId="3" borderId="11" xfId="3" applyFont="1" applyFill="1" applyBorder="1">
      <alignment vertical="center"/>
    </xf>
    <xf numFmtId="0" fontId="10" fillId="3" borderId="13" xfId="3" applyFont="1" applyFill="1" applyBorder="1">
      <alignment vertical="center"/>
    </xf>
    <xf numFmtId="0" fontId="10" fillId="3" borderId="14" xfId="3" applyFont="1" applyFill="1" applyBorder="1">
      <alignment vertical="center"/>
    </xf>
    <xf numFmtId="0" fontId="13" fillId="3" borderId="14" xfId="3" applyFont="1" applyFill="1" applyBorder="1">
      <alignment vertical="center"/>
    </xf>
    <xf numFmtId="176" fontId="6" fillId="0" borderId="0" xfId="3" applyNumberFormat="1" applyFont="1" applyAlignment="1">
      <alignment horizontal="right" vertical="center"/>
    </xf>
    <xf numFmtId="176" fontId="15" fillId="0" borderId="0" xfId="3" applyNumberFormat="1" applyFont="1" applyAlignment="1">
      <alignment horizontal="center" vertical="center"/>
    </xf>
    <xf numFmtId="176" fontId="15" fillId="0" borderId="0" xfId="3" applyNumberFormat="1" applyFont="1" applyAlignment="1">
      <alignment horizontal="right" vertical="center"/>
    </xf>
    <xf numFmtId="176" fontId="15" fillId="0" borderId="0" xfId="3" applyNumberFormat="1" applyFont="1" applyAlignment="1">
      <alignment horizontal="left" vertical="center"/>
    </xf>
    <xf numFmtId="0" fontId="5" fillId="0" borderId="0" xfId="3" applyAlignment="1">
      <alignment horizontal="center" vertical="center"/>
    </xf>
    <xf numFmtId="0" fontId="16" fillId="0" borderId="0" xfId="3" applyFont="1" applyAlignment="1">
      <alignment horizontal="center" vertical="center"/>
    </xf>
    <xf numFmtId="0" fontId="17" fillId="0" borderId="15" xfId="3" applyFont="1" applyBorder="1" applyAlignment="1">
      <alignment horizontal="center" vertical="center"/>
    </xf>
    <xf numFmtId="176" fontId="18" fillId="0" borderId="16" xfId="3" applyNumberFormat="1" applyFont="1" applyBorder="1" applyAlignment="1">
      <alignment horizontal="right" vertical="center"/>
    </xf>
    <xf numFmtId="176" fontId="18" fillId="0" borderId="5" xfId="3" applyNumberFormat="1" applyFont="1" applyBorder="1" applyAlignment="1">
      <alignment horizontal="right" vertical="center"/>
    </xf>
    <xf numFmtId="0" fontId="9" fillId="0" borderId="0" xfId="3" applyFont="1">
      <alignment vertical="center"/>
    </xf>
    <xf numFmtId="0" fontId="19" fillId="0" borderId="0" xfId="3" applyFont="1">
      <alignment vertical="center"/>
    </xf>
    <xf numFmtId="0" fontId="21" fillId="0" borderId="18" xfId="3" applyFont="1" applyBorder="1" applyAlignment="1">
      <alignment horizontal="center" vertical="center"/>
    </xf>
    <xf numFmtId="176" fontId="18" fillId="0" borderId="19" xfId="3" applyNumberFormat="1" applyFont="1" applyBorder="1" applyAlignment="1">
      <alignment horizontal="right" vertical="center"/>
    </xf>
    <xf numFmtId="0" fontId="9" fillId="4" borderId="21" xfId="3" applyFont="1" applyFill="1" applyBorder="1">
      <alignment vertical="center"/>
    </xf>
    <xf numFmtId="176" fontId="18" fillId="4" borderId="22" xfId="3" applyNumberFormat="1" applyFont="1" applyFill="1" applyBorder="1" applyAlignment="1">
      <alignment horizontal="left" vertical="center"/>
    </xf>
    <xf numFmtId="0" fontId="17" fillId="0" borderId="25" xfId="3" applyFont="1" applyBorder="1" applyAlignment="1">
      <alignment horizontal="center" vertical="center"/>
    </xf>
    <xf numFmtId="176" fontId="18" fillId="0" borderId="26" xfId="3" applyNumberFormat="1" applyFont="1" applyBorder="1" applyAlignment="1">
      <alignment horizontal="right" vertical="center"/>
    </xf>
    <xf numFmtId="176" fontId="18" fillId="4" borderId="28" xfId="3" applyNumberFormat="1" applyFont="1" applyFill="1" applyBorder="1" applyAlignment="1">
      <alignment horizontal="right" vertical="center"/>
    </xf>
    <xf numFmtId="176" fontId="18" fillId="4" borderId="29" xfId="3" applyNumberFormat="1" applyFont="1" applyFill="1" applyBorder="1">
      <alignment vertical="center"/>
    </xf>
    <xf numFmtId="0" fontId="9" fillId="0" borderId="31" xfId="3" applyFont="1" applyBorder="1">
      <alignment vertical="center"/>
    </xf>
    <xf numFmtId="0" fontId="21" fillId="0" borderId="36" xfId="3" applyFont="1" applyBorder="1" applyAlignment="1">
      <alignment horizontal="center" vertical="center"/>
    </xf>
    <xf numFmtId="176" fontId="18" fillId="0" borderId="37" xfId="3" applyNumberFormat="1" applyFont="1" applyBorder="1" applyAlignment="1">
      <alignment horizontal="right" vertical="center"/>
    </xf>
    <xf numFmtId="176" fontId="9" fillId="4" borderId="7" xfId="3" applyNumberFormat="1" applyFont="1" applyFill="1" applyBorder="1" applyAlignment="1">
      <alignment horizontal="right" vertical="center"/>
    </xf>
    <xf numFmtId="176" fontId="18" fillId="4" borderId="6" xfId="3" applyNumberFormat="1" applyFont="1" applyFill="1" applyBorder="1" applyAlignment="1">
      <alignment horizontal="left" vertical="center"/>
    </xf>
    <xf numFmtId="0" fontId="9" fillId="0" borderId="40" xfId="3" applyFont="1" applyBorder="1">
      <alignment vertical="center"/>
    </xf>
    <xf numFmtId="0" fontId="24" fillId="0" borderId="0" xfId="3" applyFont="1">
      <alignment vertical="center"/>
    </xf>
    <xf numFmtId="0" fontId="17" fillId="0" borderId="46" xfId="3" applyFont="1" applyBorder="1" applyAlignment="1">
      <alignment horizontal="center" vertical="center"/>
    </xf>
    <xf numFmtId="176" fontId="18" fillId="0" borderId="47" xfId="3" applyNumberFormat="1" applyFont="1" applyBorder="1" applyAlignment="1">
      <alignment horizontal="right" vertical="center"/>
    </xf>
    <xf numFmtId="176" fontId="18" fillId="4" borderId="48" xfId="3" applyNumberFormat="1" applyFont="1" applyFill="1" applyBorder="1" applyAlignment="1">
      <alignment horizontal="right" vertical="center"/>
    </xf>
    <xf numFmtId="176" fontId="18" fillId="4" borderId="49" xfId="3" applyNumberFormat="1" applyFont="1" applyFill="1" applyBorder="1" applyAlignment="1">
      <alignment horizontal="left" vertical="center"/>
    </xf>
    <xf numFmtId="176" fontId="9" fillId="4" borderId="21" xfId="3" applyNumberFormat="1" applyFont="1" applyFill="1" applyBorder="1" applyAlignment="1">
      <alignment horizontal="right" vertical="center"/>
    </xf>
    <xf numFmtId="176" fontId="18" fillId="4" borderId="29" xfId="3" applyNumberFormat="1" applyFont="1" applyFill="1" applyBorder="1" applyAlignment="1">
      <alignment horizontal="left" vertical="center"/>
    </xf>
    <xf numFmtId="0" fontId="5" fillId="0" borderId="1" xfId="3" applyBorder="1">
      <alignment vertical="center"/>
    </xf>
    <xf numFmtId="0" fontId="21" fillId="0" borderId="55" xfId="3" applyFont="1" applyBorder="1" applyAlignment="1">
      <alignment horizontal="center" vertical="center"/>
    </xf>
    <xf numFmtId="176" fontId="18" fillId="0" borderId="56" xfId="3" applyNumberFormat="1" applyFont="1" applyBorder="1" applyAlignment="1">
      <alignment horizontal="right" vertical="center"/>
    </xf>
    <xf numFmtId="176" fontId="9" fillId="4" borderId="57" xfId="3" applyNumberFormat="1" applyFont="1" applyFill="1" applyBorder="1" applyAlignment="1">
      <alignment horizontal="right" vertical="center"/>
    </xf>
    <xf numFmtId="176" fontId="18" fillId="4" borderId="58" xfId="3" applyNumberFormat="1" applyFont="1" applyFill="1" applyBorder="1" applyAlignment="1">
      <alignment horizontal="left" vertical="center"/>
    </xf>
    <xf numFmtId="0" fontId="17" fillId="0" borderId="59" xfId="3" applyFont="1" applyBorder="1" applyAlignment="1">
      <alignment horizontal="center" vertical="center"/>
    </xf>
    <xf numFmtId="176" fontId="18" fillId="0" borderId="60" xfId="3" applyNumberFormat="1" applyFont="1" applyBorder="1" applyAlignment="1">
      <alignment horizontal="right" vertical="center"/>
    </xf>
    <xf numFmtId="176" fontId="18" fillId="4" borderId="13" xfId="3" applyNumberFormat="1" applyFont="1" applyFill="1" applyBorder="1" applyAlignment="1">
      <alignment horizontal="right" vertical="center"/>
    </xf>
    <xf numFmtId="176" fontId="18" fillId="4" borderId="11" xfId="3" applyNumberFormat="1" applyFont="1" applyFill="1" applyBorder="1" applyAlignment="1">
      <alignment horizontal="left" vertical="center"/>
    </xf>
    <xf numFmtId="0" fontId="21" fillId="0" borderId="62" xfId="3" applyFont="1" applyBorder="1" applyAlignment="1">
      <alignment horizontal="center" vertical="center"/>
    </xf>
    <xf numFmtId="176" fontId="18" fillId="0" borderId="63" xfId="3" applyNumberFormat="1" applyFont="1" applyBorder="1" applyAlignment="1">
      <alignment horizontal="right" vertical="center"/>
    </xf>
    <xf numFmtId="176" fontId="9" fillId="4" borderId="65" xfId="3" applyNumberFormat="1" applyFont="1" applyFill="1" applyBorder="1" applyAlignment="1">
      <alignment horizontal="right" vertical="center"/>
    </xf>
    <xf numFmtId="176" fontId="18" fillId="4" borderId="66" xfId="3" applyNumberFormat="1" applyFont="1" applyFill="1" applyBorder="1" applyAlignment="1">
      <alignment horizontal="left" vertical="center"/>
    </xf>
    <xf numFmtId="176" fontId="18" fillId="4" borderId="7" xfId="3" applyNumberFormat="1" applyFont="1" applyFill="1" applyBorder="1" applyAlignment="1">
      <alignment horizontal="right" vertical="center"/>
    </xf>
    <xf numFmtId="0" fontId="9" fillId="2" borderId="14" xfId="3" applyFont="1" applyFill="1" applyBorder="1" applyAlignment="1">
      <alignment horizontal="center" vertical="center"/>
    </xf>
    <xf numFmtId="0" fontId="10" fillId="5" borderId="68" xfId="3" applyFont="1" applyFill="1" applyBorder="1" applyAlignment="1">
      <alignment horizontal="center" vertical="center"/>
    </xf>
    <xf numFmtId="0" fontId="13" fillId="5" borderId="69" xfId="3" applyFont="1" applyFill="1" applyBorder="1" applyAlignment="1">
      <alignment horizontal="center" vertical="center"/>
    </xf>
    <xf numFmtId="0" fontId="28" fillId="6" borderId="4" xfId="3" applyFont="1" applyFill="1" applyBorder="1" applyAlignment="1">
      <alignment horizontal="center" vertical="center"/>
    </xf>
    <xf numFmtId="0" fontId="28" fillId="6" borderId="73" xfId="3" applyFont="1" applyFill="1" applyBorder="1" applyAlignment="1">
      <alignment horizontal="center" vertical="center"/>
    </xf>
    <xf numFmtId="0" fontId="28" fillId="6" borderId="74" xfId="3" applyFont="1" applyFill="1" applyBorder="1" applyAlignment="1">
      <alignment horizontal="center" vertical="center"/>
    </xf>
    <xf numFmtId="0" fontId="29" fillId="6" borderId="75" xfId="3" applyFont="1" applyFill="1" applyBorder="1" applyAlignment="1">
      <alignment horizontal="center" vertical="center"/>
    </xf>
    <xf numFmtId="0" fontId="13" fillId="6" borderId="83" xfId="3" applyFont="1" applyFill="1" applyBorder="1" applyAlignment="1">
      <alignment horizontal="center" vertical="center"/>
    </xf>
    <xf numFmtId="0" fontId="13" fillId="6" borderId="84" xfId="3" applyFont="1" applyFill="1" applyBorder="1" applyAlignment="1">
      <alignment horizontal="center" vertical="center"/>
    </xf>
    <xf numFmtId="0" fontId="13" fillId="6" borderId="85" xfId="3" applyFont="1" applyFill="1" applyBorder="1" applyAlignment="1">
      <alignment horizontal="center" vertical="center"/>
    </xf>
    <xf numFmtId="0" fontId="10" fillId="6" borderId="86" xfId="3" applyFont="1" applyFill="1" applyBorder="1">
      <alignment vertical="center"/>
    </xf>
    <xf numFmtId="0" fontId="10" fillId="6" borderId="85" xfId="3" applyFont="1" applyFill="1" applyBorder="1" applyAlignment="1">
      <alignment horizontal="center" vertical="center"/>
    </xf>
    <xf numFmtId="0" fontId="5" fillId="0" borderId="12" xfId="3" applyBorder="1">
      <alignment vertical="center"/>
    </xf>
    <xf numFmtId="0" fontId="17" fillId="0" borderId="0" xfId="3" applyFont="1">
      <alignment vertical="center"/>
    </xf>
    <xf numFmtId="0" fontId="9" fillId="2" borderId="91" xfId="3" applyFont="1" applyFill="1" applyBorder="1" applyAlignment="1">
      <alignment horizontal="right" vertical="center"/>
    </xf>
    <xf numFmtId="0" fontId="18" fillId="2" borderId="91" xfId="3" applyFont="1" applyFill="1" applyBorder="1" applyAlignment="1">
      <alignment horizontal="right" vertical="center"/>
    </xf>
    <xf numFmtId="0" fontId="18" fillId="7" borderId="90" xfId="3" applyFont="1" applyFill="1" applyBorder="1" applyAlignment="1">
      <alignment horizontal="left" vertical="center"/>
    </xf>
    <xf numFmtId="0" fontId="9" fillId="2" borderId="1" xfId="3" applyFont="1" applyFill="1" applyBorder="1" applyAlignment="1">
      <alignment horizontal="center" vertical="center"/>
    </xf>
    <xf numFmtId="0" fontId="7" fillId="0" borderId="1" xfId="3" applyFont="1" applyBorder="1">
      <alignment vertical="center"/>
    </xf>
    <xf numFmtId="0" fontId="35" fillId="0" borderId="0" xfId="3" applyFont="1">
      <alignment vertical="center"/>
    </xf>
    <xf numFmtId="0" fontId="9" fillId="0" borderId="0" xfId="3" applyFont="1" applyAlignment="1">
      <alignment horizontal="right" vertical="center"/>
    </xf>
    <xf numFmtId="0" fontId="36" fillId="0" borderId="0" xfId="3" applyFont="1">
      <alignment vertical="center"/>
    </xf>
    <xf numFmtId="0" fontId="37" fillId="0" borderId="0" xfId="3" applyFont="1">
      <alignment vertical="center"/>
    </xf>
    <xf numFmtId="0" fontId="4" fillId="0" borderId="0" xfId="5">
      <alignment vertical="center"/>
    </xf>
    <xf numFmtId="0" fontId="1" fillId="0" borderId="0" xfId="5" applyFont="1">
      <alignment vertical="center"/>
    </xf>
    <xf numFmtId="176" fontId="18" fillId="0" borderId="4" xfId="3" applyNumberFormat="1" applyFont="1" applyBorder="1" applyAlignment="1">
      <alignment horizontal="left" vertical="center"/>
    </xf>
    <xf numFmtId="0" fontId="5" fillId="0" borderId="1" xfId="3" applyBorder="1" applyAlignment="1">
      <alignment horizontal="center" vertical="center"/>
    </xf>
    <xf numFmtId="0" fontId="10" fillId="3" borderId="0" xfId="3" applyFont="1" applyFill="1" applyAlignment="1">
      <alignment horizontal="center" vertical="center"/>
    </xf>
    <xf numFmtId="0" fontId="10" fillId="6" borderId="0" xfId="3" applyFont="1" applyFill="1" applyAlignment="1">
      <alignment horizontal="center" vertical="center"/>
    </xf>
    <xf numFmtId="0" fontId="9" fillId="2" borderId="5" xfId="3" applyFont="1" applyFill="1" applyBorder="1" applyAlignment="1">
      <alignment horizontal="center" vertical="center"/>
    </xf>
    <xf numFmtId="0" fontId="20" fillId="0" borderId="0" xfId="3" applyFont="1" applyProtection="1">
      <alignment vertical="center"/>
      <protection locked="0"/>
    </xf>
    <xf numFmtId="0" fontId="9" fillId="0" borderId="43" xfId="3" applyFont="1" applyBorder="1">
      <alignment vertical="center"/>
    </xf>
    <xf numFmtId="0" fontId="9" fillId="4" borderId="41" xfId="3" applyFont="1" applyFill="1" applyBorder="1">
      <alignment vertical="center"/>
    </xf>
    <xf numFmtId="182" fontId="9" fillId="4" borderId="41" xfId="4" applyNumberFormat="1" applyFont="1" applyFill="1" applyBorder="1" applyAlignment="1" applyProtection="1">
      <alignment horizontal="right" vertical="center"/>
    </xf>
    <xf numFmtId="177" fontId="9" fillId="4" borderId="41" xfId="4" applyNumberFormat="1" applyFont="1" applyFill="1" applyBorder="1" applyAlignment="1" applyProtection="1">
      <alignment horizontal="right" vertical="center"/>
    </xf>
    <xf numFmtId="181" fontId="9" fillId="4" borderId="32" xfId="3" applyNumberFormat="1" applyFont="1" applyFill="1" applyBorder="1">
      <alignment vertical="center"/>
    </xf>
    <xf numFmtId="179" fontId="9" fillId="4" borderId="32" xfId="4" applyNumberFormat="1" applyFont="1" applyFill="1" applyBorder="1" applyAlignment="1" applyProtection="1">
      <alignment horizontal="right" vertical="center"/>
    </xf>
    <xf numFmtId="177" fontId="9" fillId="4" borderId="32" xfId="4" applyNumberFormat="1" applyFont="1" applyFill="1" applyBorder="1" applyAlignment="1" applyProtection="1">
      <alignment horizontal="right" vertical="center"/>
    </xf>
    <xf numFmtId="0" fontId="9" fillId="0" borderId="7" xfId="3" applyFont="1" applyBorder="1">
      <alignment vertical="center"/>
    </xf>
    <xf numFmtId="181" fontId="9" fillId="4" borderId="51" xfId="3" applyNumberFormat="1" applyFont="1" applyFill="1" applyBorder="1">
      <alignment vertical="center"/>
    </xf>
    <xf numFmtId="180" fontId="9" fillId="0" borderId="7" xfId="3" applyNumberFormat="1" applyFont="1" applyBorder="1">
      <alignment vertical="center"/>
    </xf>
    <xf numFmtId="179" fontId="9" fillId="4" borderId="51" xfId="4" applyNumberFormat="1" applyFont="1" applyFill="1" applyBorder="1" applyAlignment="1" applyProtection="1">
      <alignment horizontal="right" vertical="center"/>
    </xf>
    <xf numFmtId="178" fontId="9" fillId="0" borderId="7" xfId="3" applyNumberFormat="1" applyFont="1" applyBorder="1">
      <alignment vertical="center"/>
    </xf>
    <xf numFmtId="177" fontId="9" fillId="4" borderId="51" xfId="4" applyNumberFormat="1" applyFont="1" applyFill="1" applyBorder="1" applyAlignment="1" applyProtection="1">
      <alignment horizontal="right" vertical="center"/>
    </xf>
    <xf numFmtId="181" fontId="9" fillId="4" borderId="41" xfId="3" applyNumberFormat="1" applyFont="1" applyFill="1" applyBorder="1">
      <alignment vertical="center"/>
    </xf>
    <xf numFmtId="180" fontId="9" fillId="0" borderId="43" xfId="3" applyNumberFormat="1" applyFont="1" applyBorder="1">
      <alignment vertical="center"/>
    </xf>
    <xf numFmtId="179" fontId="9" fillId="4" borderId="41" xfId="4" applyNumberFormat="1" applyFont="1" applyFill="1" applyBorder="1" applyAlignment="1" applyProtection="1">
      <alignment horizontal="right" vertical="center"/>
    </xf>
    <xf numFmtId="178" fontId="9" fillId="0" borderId="43" xfId="3" applyNumberFormat="1" applyFont="1" applyBorder="1">
      <alignment vertical="center"/>
    </xf>
    <xf numFmtId="0" fontId="9" fillId="0" borderId="43" xfId="3" applyFont="1" applyBorder="1" applyAlignment="1">
      <alignment horizontal="right" vertical="center"/>
    </xf>
    <xf numFmtId="181" fontId="9" fillId="4" borderId="43" xfId="3" applyNumberFormat="1" applyFont="1" applyFill="1" applyBorder="1" applyAlignment="1">
      <alignment horizontal="right" vertical="center"/>
    </xf>
    <xf numFmtId="180" fontId="9" fillId="0" borderId="43" xfId="3" applyNumberFormat="1" applyFont="1" applyBorder="1" applyAlignment="1">
      <alignment horizontal="right" vertical="center"/>
    </xf>
    <xf numFmtId="179" fontId="9" fillId="4" borderId="43" xfId="3" applyNumberFormat="1" applyFont="1" applyFill="1" applyBorder="1" applyAlignment="1">
      <alignment horizontal="right" vertical="center"/>
    </xf>
    <xf numFmtId="178" fontId="9" fillId="0" borderId="43" xfId="3" applyNumberFormat="1" applyFont="1" applyBorder="1" applyAlignment="1">
      <alignment horizontal="right" vertical="center"/>
    </xf>
    <xf numFmtId="177" fontId="9" fillId="4" borderId="41" xfId="3" applyNumberFormat="1" applyFont="1" applyFill="1" applyBorder="1" applyAlignment="1">
      <alignment horizontal="right" vertical="center"/>
    </xf>
    <xf numFmtId="177" fontId="9" fillId="4" borderId="32" xfId="3" applyNumberFormat="1" applyFont="1" applyFill="1" applyBorder="1" applyAlignment="1">
      <alignment horizontal="right" vertical="center"/>
    </xf>
    <xf numFmtId="177" fontId="9" fillId="4" borderId="51" xfId="3" applyNumberFormat="1" applyFont="1" applyFill="1" applyBorder="1" applyAlignment="1">
      <alignment horizontal="right" vertical="center"/>
    </xf>
    <xf numFmtId="0" fontId="9" fillId="0" borderId="43" xfId="3" applyFont="1" applyBorder="1" applyAlignment="1">
      <alignment horizontal="left" vertical="center"/>
    </xf>
    <xf numFmtId="180" fontId="9" fillId="0" borderId="43" xfId="3" applyNumberFormat="1" applyFont="1" applyBorder="1" applyAlignment="1">
      <alignment horizontal="left" vertical="center"/>
    </xf>
    <xf numFmtId="178" fontId="9" fillId="0" borderId="42" xfId="3" applyNumberFormat="1" applyFont="1" applyBorder="1" applyAlignment="1">
      <alignment horizontal="left" vertical="center"/>
    </xf>
    <xf numFmtId="0" fontId="9" fillId="8" borderId="33" xfId="3" applyFont="1" applyFill="1" applyBorder="1" applyProtection="1">
      <alignment vertical="center"/>
      <protection locked="0"/>
    </xf>
    <xf numFmtId="180" fontId="9" fillId="8" borderId="33" xfId="3" applyNumberFormat="1" applyFont="1" applyFill="1" applyBorder="1" applyProtection="1">
      <alignment vertical="center"/>
      <protection locked="0"/>
    </xf>
    <xf numFmtId="178" fontId="9" fillId="8" borderId="33" xfId="3" applyNumberFormat="1" applyFont="1" applyFill="1" applyBorder="1" applyProtection="1">
      <alignment vertical="center"/>
      <protection locked="0"/>
    </xf>
    <xf numFmtId="0" fontId="18" fillId="8" borderId="90" xfId="3" applyFont="1" applyFill="1" applyBorder="1" applyAlignment="1" applyProtection="1">
      <alignment horizontal="left" vertical="center"/>
      <protection locked="0"/>
    </xf>
    <xf numFmtId="0" fontId="18" fillId="7" borderId="90" xfId="3" applyFont="1" applyFill="1" applyBorder="1" applyAlignment="1">
      <alignment horizontal="center" vertical="center"/>
    </xf>
    <xf numFmtId="0" fontId="40" fillId="0" borderId="0" xfId="0" applyFont="1">
      <alignment vertical="center"/>
    </xf>
    <xf numFmtId="0" fontId="9" fillId="0" borderId="90" xfId="3" applyFont="1" applyBorder="1" applyAlignment="1">
      <alignment horizontal="left" vertical="center"/>
    </xf>
    <xf numFmtId="0" fontId="9" fillId="2" borderId="7" xfId="3" applyFont="1" applyFill="1" applyBorder="1" applyAlignment="1">
      <alignment horizontal="center" vertical="center"/>
    </xf>
    <xf numFmtId="0" fontId="9" fillId="2" borderId="0" xfId="3" applyFont="1" applyFill="1" applyAlignment="1">
      <alignment horizontal="center" vertical="center"/>
    </xf>
    <xf numFmtId="0" fontId="9" fillId="2" borderId="5" xfId="3" applyFont="1" applyFill="1" applyBorder="1" applyAlignment="1">
      <alignment horizontal="center" vertical="center"/>
    </xf>
    <xf numFmtId="0" fontId="9" fillId="2" borderId="4" xfId="3" applyFont="1" applyFill="1" applyBorder="1" applyAlignment="1">
      <alignment horizontal="center" vertical="center"/>
    </xf>
    <xf numFmtId="0" fontId="9" fillId="2" borderId="24" xfId="3" applyFont="1" applyFill="1" applyBorder="1" applyAlignment="1">
      <alignment horizontal="center" vertical="center"/>
    </xf>
    <xf numFmtId="0" fontId="9" fillId="2" borderId="17" xfId="3" applyFont="1" applyFill="1" applyBorder="1" applyAlignment="1">
      <alignment horizontal="center" vertical="center"/>
    </xf>
    <xf numFmtId="176" fontId="18" fillId="0" borderId="4" xfId="3" applyNumberFormat="1" applyFont="1" applyBorder="1" applyAlignment="1">
      <alignment horizontal="left" vertical="center"/>
    </xf>
    <xf numFmtId="176" fontId="18" fillId="4" borderId="20" xfId="3" applyNumberFormat="1" applyFont="1" applyFill="1" applyBorder="1" applyAlignment="1">
      <alignment horizontal="left" vertical="center"/>
    </xf>
    <xf numFmtId="176" fontId="18" fillId="4" borderId="54" xfId="3" applyNumberFormat="1" applyFont="1" applyFill="1" applyBorder="1" applyAlignment="1">
      <alignment horizontal="left" vertical="center"/>
    </xf>
    <xf numFmtId="176" fontId="18" fillId="4" borderId="0" xfId="3" applyNumberFormat="1" applyFont="1" applyFill="1" applyAlignment="1">
      <alignment horizontal="left" vertical="center"/>
    </xf>
    <xf numFmtId="176" fontId="18" fillId="4" borderId="27" xfId="3" applyNumberFormat="1" applyFont="1" applyFill="1" applyBorder="1" applyAlignment="1">
      <alignment horizontal="left" vertical="center"/>
    </xf>
    <xf numFmtId="0" fontId="9" fillId="4" borderId="27" xfId="3" applyFont="1" applyFill="1" applyBorder="1">
      <alignment vertical="center"/>
    </xf>
    <xf numFmtId="176" fontId="18" fillId="4" borderId="38" xfId="3" applyNumberFormat="1" applyFont="1" applyFill="1" applyBorder="1" applyAlignment="1">
      <alignment horizontal="left" vertical="center"/>
    </xf>
    <xf numFmtId="0" fontId="17" fillId="2" borderId="30" xfId="3" applyFont="1" applyFill="1" applyBorder="1" applyAlignment="1">
      <alignment horizontal="center" vertical="center"/>
    </xf>
    <xf numFmtId="0" fontId="17" fillId="2" borderId="23" xfId="3" applyFont="1" applyFill="1" applyBorder="1" applyAlignment="1">
      <alignment horizontal="center" vertical="center"/>
    </xf>
    <xf numFmtId="0" fontId="9" fillId="4" borderId="54" xfId="3" applyFont="1" applyFill="1" applyBorder="1">
      <alignment vertical="center"/>
    </xf>
    <xf numFmtId="0" fontId="23" fillId="8" borderId="43" xfId="3" applyFont="1" applyFill="1" applyBorder="1" applyAlignment="1" applyProtection="1">
      <alignment vertical="center" wrapText="1"/>
      <protection locked="0"/>
    </xf>
    <xf numFmtId="0" fontId="23" fillId="8" borderId="44" xfId="3" applyFont="1" applyFill="1" applyBorder="1" applyAlignment="1" applyProtection="1">
      <alignment vertical="center" wrapText="1"/>
      <protection locked="0"/>
    </xf>
    <xf numFmtId="0" fontId="23" fillId="8" borderId="33" xfId="3" applyFont="1" applyFill="1" applyBorder="1" applyAlignment="1" applyProtection="1">
      <alignment vertical="center" wrapText="1"/>
      <protection locked="0"/>
    </xf>
    <xf numFmtId="0" fontId="23" fillId="8" borderId="34" xfId="3" applyFont="1" applyFill="1" applyBorder="1" applyAlignment="1" applyProtection="1">
      <alignment vertical="center" wrapText="1"/>
      <protection locked="0"/>
    </xf>
    <xf numFmtId="0" fontId="10" fillId="3" borderId="45" xfId="3" applyFont="1" applyFill="1" applyBorder="1" applyAlignment="1">
      <alignment horizontal="center" vertical="center"/>
    </xf>
    <xf numFmtId="0" fontId="10" fillId="3" borderId="35" xfId="3" applyFont="1" applyFill="1" applyBorder="1" applyAlignment="1">
      <alignment horizontal="center" vertical="center"/>
    </xf>
    <xf numFmtId="176" fontId="18" fillId="4" borderId="12" xfId="3" applyNumberFormat="1" applyFont="1" applyFill="1" applyBorder="1" applyAlignment="1">
      <alignment horizontal="left" vertical="center"/>
    </xf>
    <xf numFmtId="176" fontId="18" fillId="4" borderId="64" xfId="3" applyNumberFormat="1" applyFont="1" applyFill="1" applyBorder="1" applyAlignment="1">
      <alignment horizontal="left" vertical="center"/>
    </xf>
    <xf numFmtId="176" fontId="9" fillId="4" borderId="64" xfId="3" applyNumberFormat="1" applyFont="1" applyFill="1" applyBorder="1">
      <alignment vertical="center"/>
    </xf>
    <xf numFmtId="0" fontId="17" fillId="2" borderId="61" xfId="3" applyFont="1" applyFill="1" applyBorder="1" applyAlignment="1">
      <alignment horizontal="center" vertical="center"/>
    </xf>
    <xf numFmtId="0" fontId="17" fillId="2" borderId="39" xfId="3" applyFont="1" applyFill="1" applyBorder="1" applyAlignment="1">
      <alignment horizontal="center" vertical="center"/>
    </xf>
    <xf numFmtId="0" fontId="17" fillId="2" borderId="50" xfId="3" applyFont="1" applyFill="1" applyBorder="1" applyAlignment="1">
      <alignment horizontal="center" vertical="center"/>
    </xf>
    <xf numFmtId="0" fontId="9" fillId="4" borderId="0" xfId="3" applyFont="1" applyFill="1">
      <alignment vertical="center"/>
    </xf>
    <xf numFmtId="0" fontId="10" fillId="2" borderId="67" xfId="3" applyFont="1" applyFill="1" applyBorder="1" applyAlignment="1">
      <alignment horizontal="center" vertical="center"/>
    </xf>
    <xf numFmtId="0" fontId="10" fillId="2" borderId="24" xfId="3" applyFont="1" applyFill="1" applyBorder="1" applyAlignment="1">
      <alignment horizontal="center" vertical="center"/>
    </xf>
    <xf numFmtId="0" fontId="10" fillId="3" borderId="53" xfId="3" applyFont="1" applyFill="1" applyBorder="1" applyAlignment="1">
      <alignment horizontal="center" vertical="center"/>
    </xf>
    <xf numFmtId="0" fontId="10" fillId="3" borderId="52" xfId="3" applyFont="1" applyFill="1" applyBorder="1" applyAlignment="1">
      <alignment horizontal="center" vertical="center"/>
    </xf>
    <xf numFmtId="0" fontId="9" fillId="2" borderId="91" xfId="3" applyFont="1" applyFill="1" applyBorder="1" applyAlignment="1">
      <alignment horizontal="center" vertical="center"/>
    </xf>
    <xf numFmtId="0" fontId="9" fillId="2" borderId="90" xfId="3" applyFont="1" applyFill="1" applyBorder="1" applyAlignment="1">
      <alignment horizontal="center" vertical="center"/>
    </xf>
    <xf numFmtId="0" fontId="17" fillId="2" borderId="13" xfId="3" applyFont="1" applyFill="1" applyBorder="1" applyAlignment="1">
      <alignment horizontal="center" vertical="center"/>
    </xf>
    <xf numFmtId="0" fontId="17" fillId="2" borderId="5" xfId="3" applyFont="1" applyFill="1" applyBorder="1" applyAlignment="1">
      <alignment horizontal="center" vertical="center"/>
    </xf>
    <xf numFmtId="0" fontId="25" fillId="8" borderId="43" xfId="3" applyFont="1" applyFill="1" applyBorder="1" applyAlignment="1" applyProtection="1">
      <alignment horizontal="left" vertical="center" wrapText="1"/>
      <protection locked="0"/>
    </xf>
    <xf numFmtId="0" fontId="18" fillId="8" borderId="44" xfId="3" applyFont="1" applyFill="1" applyBorder="1" applyAlignment="1" applyProtection="1">
      <alignment horizontal="left" vertical="center" wrapText="1"/>
      <protection locked="0"/>
    </xf>
    <xf numFmtId="0" fontId="18" fillId="8" borderId="33" xfId="3" applyFont="1" applyFill="1" applyBorder="1" applyAlignment="1" applyProtection="1">
      <alignment horizontal="left" vertical="center" wrapText="1"/>
      <protection locked="0"/>
    </xf>
    <xf numFmtId="0" fontId="18" fillId="8" borderId="34" xfId="3" applyFont="1" applyFill="1" applyBorder="1" applyAlignment="1" applyProtection="1">
      <alignment horizontal="left" vertical="center" wrapText="1"/>
      <protection locked="0"/>
    </xf>
    <xf numFmtId="0" fontId="25" fillId="8" borderId="7" xfId="3" applyFont="1" applyFill="1" applyBorder="1" applyAlignment="1" applyProtection="1">
      <alignment vertical="center" wrapText="1"/>
      <protection locked="0"/>
    </xf>
    <xf numFmtId="0" fontId="18" fillId="8" borderId="6" xfId="3" applyFont="1" applyFill="1" applyBorder="1" applyAlignment="1" applyProtection="1">
      <alignment vertical="center" wrapText="1"/>
      <protection locked="0"/>
    </xf>
    <xf numFmtId="0" fontId="18" fillId="8" borderId="7" xfId="3" applyFont="1" applyFill="1" applyBorder="1" applyAlignment="1" applyProtection="1">
      <alignment vertical="center" wrapText="1"/>
      <protection locked="0"/>
    </xf>
    <xf numFmtId="0" fontId="25" fillId="8" borderId="43" xfId="3" applyFont="1" applyFill="1" applyBorder="1" applyAlignment="1" applyProtection="1">
      <alignment vertical="center" wrapText="1"/>
      <protection locked="0"/>
    </xf>
    <xf numFmtId="0" fontId="18" fillId="8" borderId="44" xfId="3" applyFont="1" applyFill="1" applyBorder="1" applyAlignment="1" applyProtection="1">
      <alignment vertical="center" wrapText="1"/>
      <protection locked="0"/>
    </xf>
    <xf numFmtId="0" fontId="18" fillId="8" borderId="33" xfId="3" applyFont="1" applyFill="1" applyBorder="1" applyAlignment="1" applyProtection="1">
      <alignment vertical="center" wrapText="1"/>
      <protection locked="0"/>
    </xf>
    <xf numFmtId="0" fontId="18" fillId="8" borderId="34" xfId="3" applyFont="1" applyFill="1" applyBorder="1" applyAlignment="1" applyProtection="1">
      <alignment vertical="center" wrapText="1"/>
      <protection locked="0"/>
    </xf>
    <xf numFmtId="0" fontId="9" fillId="2" borderId="13" xfId="3" applyFont="1" applyFill="1" applyBorder="1" applyAlignment="1">
      <alignment horizontal="center" vertical="center"/>
    </xf>
    <xf numFmtId="0" fontId="9" fillId="2" borderId="12" xfId="3" applyFont="1" applyFill="1" applyBorder="1" applyAlignment="1">
      <alignment horizontal="center" vertical="center"/>
    </xf>
    <xf numFmtId="0" fontId="9" fillId="2" borderId="11" xfId="3" applyFont="1" applyFill="1" applyBorder="1" applyAlignment="1">
      <alignment horizontal="center" vertical="center"/>
    </xf>
    <xf numFmtId="0" fontId="9" fillId="2" borderId="6" xfId="3" applyFont="1" applyFill="1" applyBorder="1" applyAlignment="1">
      <alignment horizontal="center" vertical="center"/>
    </xf>
    <xf numFmtId="0" fontId="23" fillId="8" borderId="7" xfId="3" applyFont="1" applyFill="1" applyBorder="1" applyAlignment="1" applyProtection="1">
      <alignment vertical="center" wrapText="1"/>
      <protection locked="0"/>
    </xf>
    <xf numFmtId="0" fontId="23" fillId="8" borderId="6" xfId="3" applyFont="1" applyFill="1" applyBorder="1" applyAlignment="1" applyProtection="1">
      <alignment vertical="center" wrapText="1"/>
      <protection locked="0"/>
    </xf>
    <xf numFmtId="0" fontId="32" fillId="0" borderId="12" xfId="3" applyFont="1" applyBorder="1" applyAlignment="1">
      <alignment horizontal="right" vertical="center"/>
    </xf>
    <xf numFmtId="0" fontId="31" fillId="0" borderId="12" xfId="3" applyFont="1" applyBorder="1" applyAlignment="1">
      <alignment horizontal="right" vertical="center"/>
    </xf>
    <xf numFmtId="0" fontId="10" fillId="3" borderId="41" xfId="3" applyFont="1" applyFill="1" applyBorder="1" applyAlignment="1">
      <alignment horizontal="center" vertical="center"/>
    </xf>
    <xf numFmtId="0" fontId="10" fillId="3" borderId="32" xfId="3" applyFont="1" applyFill="1" applyBorder="1" applyAlignment="1">
      <alignment horizontal="center" vertical="center"/>
    </xf>
    <xf numFmtId="0" fontId="10" fillId="3" borderId="51" xfId="3" applyFont="1" applyFill="1" applyBorder="1" applyAlignment="1">
      <alignment horizontal="center" vertical="center"/>
    </xf>
    <xf numFmtId="0" fontId="7" fillId="0" borderId="13" xfId="3" applyFont="1" applyBorder="1" applyAlignment="1">
      <alignment vertical="center" wrapText="1"/>
    </xf>
    <xf numFmtId="0" fontId="7" fillId="0" borderId="12" xfId="3" applyFont="1" applyBorder="1" applyAlignment="1">
      <alignment vertical="center" wrapText="1"/>
    </xf>
    <xf numFmtId="0" fontId="7" fillId="0" borderId="11" xfId="3" applyFont="1" applyBorder="1" applyAlignment="1">
      <alignment vertical="center" wrapText="1"/>
    </xf>
    <xf numFmtId="0" fontId="7" fillId="0" borderId="7" xfId="3" applyFont="1" applyBorder="1" applyAlignment="1">
      <alignment vertical="center" wrapText="1"/>
    </xf>
    <xf numFmtId="0" fontId="7" fillId="0" borderId="0" xfId="3" applyFont="1" applyAlignment="1">
      <alignment vertical="center" wrapText="1"/>
    </xf>
    <xf numFmtId="0" fontId="7" fillId="0" borderId="6" xfId="3" applyFont="1" applyBorder="1" applyAlignment="1">
      <alignment vertical="center" wrapText="1"/>
    </xf>
    <xf numFmtId="0" fontId="7" fillId="0" borderId="5" xfId="3" applyFont="1" applyBorder="1" applyAlignment="1">
      <alignment vertical="center" wrapText="1"/>
    </xf>
    <xf numFmtId="0" fontId="7" fillId="0" borderId="4" xfId="3" applyFont="1" applyBorder="1" applyAlignment="1">
      <alignment vertical="center" wrapText="1"/>
    </xf>
    <xf numFmtId="0" fontId="7" fillId="0" borderId="3" xfId="3" applyFont="1" applyBorder="1" applyAlignment="1">
      <alignment vertical="center" wrapText="1"/>
    </xf>
    <xf numFmtId="0" fontId="5" fillId="0" borderId="1" xfId="3" applyBorder="1" applyAlignment="1">
      <alignment horizontal="center" vertical="center"/>
    </xf>
    <xf numFmtId="0" fontId="10" fillId="3" borderId="0" xfId="3" applyFont="1" applyFill="1" applyAlignment="1">
      <alignment horizontal="center" vertical="center"/>
    </xf>
    <xf numFmtId="0" fontId="10" fillId="3" borderId="6" xfId="3" applyFont="1" applyFill="1" applyBorder="1" applyAlignment="1">
      <alignment horizontal="center" vertical="center"/>
    </xf>
    <xf numFmtId="49" fontId="9" fillId="8" borderId="91" xfId="3" applyNumberFormat="1" applyFont="1" applyFill="1" applyBorder="1" applyAlignment="1" applyProtection="1">
      <alignment horizontal="center" vertical="center"/>
      <protection locked="0"/>
    </xf>
    <xf numFmtId="49" fontId="9" fillId="8" borderId="98" xfId="3" applyNumberFormat="1" applyFont="1" applyFill="1" applyBorder="1" applyAlignment="1" applyProtection="1">
      <alignment horizontal="center" vertical="center"/>
      <protection locked="0"/>
    </xf>
    <xf numFmtId="49" fontId="9" fillId="8" borderId="90" xfId="3" applyNumberFormat="1" applyFont="1" applyFill="1" applyBorder="1" applyAlignment="1" applyProtection="1">
      <alignment horizontal="center" vertical="center"/>
      <protection locked="0"/>
    </xf>
    <xf numFmtId="0" fontId="10" fillId="6" borderId="75" xfId="3" applyFont="1" applyFill="1" applyBorder="1" applyAlignment="1">
      <alignment horizontal="center" vertical="center"/>
    </xf>
    <xf numFmtId="0" fontId="10" fillId="6" borderId="81" xfId="3" applyFont="1" applyFill="1" applyBorder="1" applyAlignment="1">
      <alignment horizontal="center" vertical="center"/>
    </xf>
    <xf numFmtId="0" fontId="10" fillId="0" borderId="81" xfId="3" applyFont="1" applyBorder="1" applyAlignment="1">
      <alignment horizontal="center" vertical="center"/>
    </xf>
    <xf numFmtId="0" fontId="10" fillId="0" borderId="82" xfId="3" applyFont="1" applyBorder="1" applyAlignment="1">
      <alignment horizontal="center" vertical="center"/>
    </xf>
    <xf numFmtId="0" fontId="10" fillId="0" borderId="72" xfId="3" applyFont="1" applyBorder="1" applyAlignment="1">
      <alignment horizontal="center" vertical="center"/>
    </xf>
    <xf numFmtId="0" fontId="10" fillId="5" borderId="89" xfId="3" applyFont="1" applyFill="1" applyBorder="1" applyAlignment="1">
      <alignment horizontal="center" vertical="center"/>
    </xf>
    <xf numFmtId="0" fontId="10" fillId="5" borderId="88" xfId="3" applyFont="1" applyFill="1" applyBorder="1" applyAlignment="1">
      <alignment horizontal="center" vertical="center"/>
    </xf>
    <xf numFmtId="0" fontId="10" fillId="5" borderId="78" xfId="3" applyFont="1" applyFill="1" applyBorder="1" applyAlignment="1">
      <alignment horizontal="center" vertical="center"/>
    </xf>
    <xf numFmtId="0" fontId="10" fillId="5" borderId="77" xfId="3" applyFont="1" applyFill="1" applyBorder="1" applyAlignment="1">
      <alignment horizontal="center" vertical="center"/>
    </xf>
    <xf numFmtId="0" fontId="28" fillId="5" borderId="71" xfId="3" applyFont="1" applyFill="1" applyBorder="1" applyAlignment="1">
      <alignment horizontal="center" vertical="center"/>
    </xf>
    <xf numFmtId="0" fontId="28" fillId="5" borderId="70" xfId="3" applyFont="1" applyFill="1" applyBorder="1" applyAlignment="1">
      <alignment horizontal="center" vertical="center"/>
    </xf>
    <xf numFmtId="0" fontId="18" fillId="8" borderId="91" xfId="3" applyFont="1" applyFill="1" applyBorder="1" applyProtection="1">
      <alignment vertical="center"/>
      <protection locked="0"/>
    </xf>
    <xf numFmtId="0" fontId="18" fillId="8" borderId="98" xfId="3" applyFont="1" applyFill="1" applyBorder="1" applyProtection="1">
      <alignment vertical="center"/>
      <protection locked="0"/>
    </xf>
    <xf numFmtId="0" fontId="18" fillId="8" borderId="90" xfId="3" applyFont="1" applyFill="1" applyBorder="1" applyProtection="1">
      <alignment vertical="center"/>
      <protection locked="0"/>
    </xf>
    <xf numFmtId="0" fontId="11" fillId="5" borderId="86" xfId="3" applyFont="1" applyFill="1" applyBorder="1" applyAlignment="1">
      <alignment horizontal="center" vertical="center"/>
    </xf>
    <xf numFmtId="0" fontId="10" fillId="5" borderId="87" xfId="3" applyFont="1" applyFill="1" applyBorder="1">
      <alignment vertical="center"/>
    </xf>
    <xf numFmtId="0" fontId="10" fillId="5" borderId="75" xfId="3" applyFont="1" applyFill="1" applyBorder="1">
      <alignment vertical="center"/>
    </xf>
    <xf numFmtId="0" fontId="10" fillId="5" borderId="81" xfId="3" applyFont="1" applyFill="1" applyBorder="1">
      <alignment vertical="center"/>
    </xf>
    <xf numFmtId="0" fontId="10" fillId="5" borderId="74" xfId="3" applyFont="1" applyFill="1" applyBorder="1" applyAlignment="1">
      <alignment horizontal="center" vertical="center"/>
    </xf>
    <xf numFmtId="0" fontId="10" fillId="5" borderId="80" xfId="3" applyFont="1" applyFill="1" applyBorder="1" applyAlignment="1">
      <alignment horizontal="center" vertical="center"/>
    </xf>
    <xf numFmtId="0" fontId="10" fillId="5" borderId="75" xfId="3" applyFont="1" applyFill="1" applyBorder="1" applyAlignment="1">
      <alignment horizontal="center" vertical="center"/>
    </xf>
    <xf numFmtId="0" fontId="10" fillId="5" borderId="79" xfId="3" applyFont="1" applyFill="1" applyBorder="1" applyAlignment="1">
      <alignment horizontal="center" vertical="center"/>
    </xf>
    <xf numFmtId="0" fontId="16" fillId="0" borderId="12" xfId="3" applyFont="1" applyBorder="1" applyAlignment="1">
      <alignment horizontal="center" vertical="center"/>
    </xf>
    <xf numFmtId="0" fontId="10" fillId="3" borderId="97" xfId="3" applyFont="1" applyFill="1" applyBorder="1" applyAlignment="1">
      <alignment horizontal="center" vertical="center"/>
    </xf>
    <xf numFmtId="0" fontId="10" fillId="3" borderId="96" xfId="3" applyFont="1" applyFill="1" applyBorder="1" applyAlignment="1">
      <alignment horizontal="center" vertical="center"/>
    </xf>
    <xf numFmtId="0" fontId="10" fillId="3" borderId="95" xfId="3" applyFont="1" applyFill="1" applyBorder="1" applyAlignment="1">
      <alignment horizontal="center" vertical="center"/>
    </xf>
    <xf numFmtId="0" fontId="10" fillId="3" borderId="94" xfId="3" applyFont="1" applyFill="1" applyBorder="1" applyAlignment="1">
      <alignment horizontal="center" vertical="center"/>
    </xf>
    <xf numFmtId="0" fontId="10" fillId="3" borderId="93" xfId="3" applyFont="1" applyFill="1" applyBorder="1" applyAlignment="1">
      <alignment horizontal="center" vertical="center"/>
    </xf>
    <xf numFmtId="0" fontId="10" fillId="3" borderId="92" xfId="3" applyFont="1" applyFill="1" applyBorder="1" applyAlignment="1">
      <alignment horizontal="center" vertical="center"/>
    </xf>
    <xf numFmtId="0" fontId="10" fillId="6" borderId="0" xfId="3" applyFont="1" applyFill="1" applyAlignment="1">
      <alignment horizontal="center" vertical="center"/>
    </xf>
    <xf numFmtId="0" fontId="10" fillId="6" borderId="87" xfId="3" applyFont="1" applyFill="1" applyBorder="1" applyAlignment="1">
      <alignment horizontal="center" vertical="center"/>
    </xf>
    <xf numFmtId="0" fontId="10" fillId="6" borderId="4" xfId="3" applyFont="1" applyFill="1" applyBorder="1" applyAlignment="1">
      <alignment horizontal="center" vertical="center"/>
    </xf>
    <xf numFmtId="0" fontId="10" fillId="6" borderId="76" xfId="3" applyFont="1" applyFill="1" applyBorder="1" applyAlignment="1">
      <alignment horizontal="center" vertical="center"/>
    </xf>
  </cellXfs>
  <cellStyles count="6">
    <cellStyle name="桁区切り 2" xfId="4" xr:uid="{00000000-0005-0000-0000-000000000000}"/>
    <cellStyle name="標準" xfId="0" builtinId="0"/>
    <cellStyle name="標準 2" xfId="1" xr:uid="{00000000-0005-0000-0000-000002000000}"/>
    <cellStyle name="標準 2 2" xfId="5" xr:uid="{00000000-0005-0000-0000-000003000000}"/>
    <cellStyle name="標準 3" xfId="2" xr:uid="{00000000-0005-0000-0000-000004000000}"/>
    <cellStyle name="標準 4" xfId="3" xr:uid="{00000000-0005-0000-0000-000005000000}"/>
  </cellStyles>
  <dxfs count="12">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AC$47"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drawings/_rels/drawing10.xml.rels><?xml version="1.0" encoding="UTF-8" standalone="yes"?>
<Relationships xmlns="http://schemas.openxmlformats.org/package/2006/relationships"><Relationship Id="rId2" Type="http://schemas.openxmlformats.org/officeDocument/2006/relationships/image" Target="../media/image31.emf"/><Relationship Id="rId1" Type="http://schemas.openxmlformats.org/officeDocument/2006/relationships/image" Target="../media/image30.emf"/></Relationships>
</file>

<file path=xl/drawings/_rels/drawing11.xml.rels><?xml version="1.0" encoding="UTF-8" standalone="yes"?>
<Relationships xmlns="http://schemas.openxmlformats.org/package/2006/relationships"><Relationship Id="rId2" Type="http://schemas.openxmlformats.org/officeDocument/2006/relationships/image" Target="../media/image33.emf"/><Relationship Id="rId1" Type="http://schemas.openxmlformats.org/officeDocument/2006/relationships/image" Target="../media/image32.emf"/></Relationships>
</file>

<file path=xl/drawings/_rels/drawing12.xml.rels><?xml version="1.0" encoding="UTF-8" standalone="yes"?>
<Relationships xmlns="http://schemas.openxmlformats.org/package/2006/relationships"><Relationship Id="rId2" Type="http://schemas.openxmlformats.org/officeDocument/2006/relationships/image" Target="../media/image35.emf"/><Relationship Id="rId1" Type="http://schemas.openxmlformats.org/officeDocument/2006/relationships/image" Target="../media/image34.emf"/></Relationships>
</file>

<file path=xl/drawings/_rels/drawing13.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image" Target="../media/image36.emf"/></Relationships>
</file>

<file path=xl/drawings/_rels/drawing14.xml.rels><?xml version="1.0" encoding="UTF-8" standalone="yes"?>
<Relationships xmlns="http://schemas.openxmlformats.org/package/2006/relationships"><Relationship Id="rId3" Type="http://schemas.openxmlformats.org/officeDocument/2006/relationships/image" Target="../media/image40.emf"/><Relationship Id="rId2" Type="http://schemas.openxmlformats.org/officeDocument/2006/relationships/image" Target="../media/image39.emf"/><Relationship Id="rId1" Type="http://schemas.openxmlformats.org/officeDocument/2006/relationships/image" Target="../media/image38.emf"/><Relationship Id="rId4"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10" Type="http://schemas.openxmlformats.org/officeDocument/2006/relationships/image" Target="../media/image14.jpeg"/><Relationship Id="rId4" Type="http://schemas.openxmlformats.org/officeDocument/2006/relationships/image" Target="../media/image8.jpeg"/><Relationship Id="rId9" Type="http://schemas.openxmlformats.org/officeDocument/2006/relationships/image" Target="../media/image13.jpg"/></Relationships>
</file>

<file path=xl/drawings/_rels/drawing5.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15.emf"/><Relationship Id="rId5" Type="http://schemas.openxmlformats.org/officeDocument/2006/relationships/image" Target="../media/image19.emf"/><Relationship Id="rId4" Type="http://schemas.openxmlformats.org/officeDocument/2006/relationships/image" Target="../media/image18.emf"/></Relationships>
</file>

<file path=xl/drawings/_rels/drawing6.xml.rels><?xml version="1.0" encoding="UTF-8" standalone="yes"?>
<Relationships xmlns="http://schemas.openxmlformats.org/package/2006/relationships"><Relationship Id="rId3" Type="http://schemas.openxmlformats.org/officeDocument/2006/relationships/image" Target="../media/image22.emf"/><Relationship Id="rId2" Type="http://schemas.openxmlformats.org/officeDocument/2006/relationships/image" Target="../media/image21.emf"/><Relationship Id="rId1" Type="http://schemas.openxmlformats.org/officeDocument/2006/relationships/image" Target="../media/image20.emf"/><Relationship Id="rId4" Type="http://schemas.openxmlformats.org/officeDocument/2006/relationships/image" Target="../media/image23.emf"/></Relationships>
</file>

<file path=xl/drawings/_rels/drawing7.xml.rels><?xml version="1.0" encoding="UTF-8" standalone="yes"?>
<Relationships xmlns="http://schemas.openxmlformats.org/package/2006/relationships"><Relationship Id="rId1" Type="http://schemas.openxmlformats.org/officeDocument/2006/relationships/image" Target="../media/image24.emf"/></Relationships>
</file>

<file path=xl/drawings/_rels/drawing8.xml.rels><?xml version="1.0" encoding="UTF-8" standalone="yes"?>
<Relationships xmlns="http://schemas.openxmlformats.org/package/2006/relationships"><Relationship Id="rId3" Type="http://schemas.openxmlformats.org/officeDocument/2006/relationships/image" Target="../media/image27.emf"/><Relationship Id="rId2" Type="http://schemas.openxmlformats.org/officeDocument/2006/relationships/image" Target="../media/image26.emf"/><Relationship Id="rId1" Type="http://schemas.openxmlformats.org/officeDocument/2006/relationships/image" Target="../media/image25.emf"/></Relationships>
</file>

<file path=xl/drawings/_rels/drawing9.xml.rels><?xml version="1.0" encoding="UTF-8" standalone="yes"?>
<Relationships xmlns="http://schemas.openxmlformats.org/package/2006/relationships"><Relationship Id="rId2" Type="http://schemas.openxmlformats.org/officeDocument/2006/relationships/image" Target="../media/image29.emf"/><Relationship Id="rId1" Type="http://schemas.openxmlformats.org/officeDocument/2006/relationships/image" Target="../media/image2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34</xdr:row>
          <xdr:rowOff>171450</xdr:rowOff>
        </xdr:from>
        <xdr:to>
          <xdr:col>42</xdr:col>
          <xdr:colOff>323850</xdr:colOff>
          <xdr:row>41</xdr:row>
          <xdr:rowOff>180975</xdr:rowOff>
        </xdr:to>
        <xdr:sp macro="" textlink="">
          <xdr:nvSpPr>
            <xdr:cNvPr id="54273" name="Group Box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9</xdr:col>
      <xdr:colOff>59132</xdr:colOff>
      <xdr:row>13</xdr:row>
      <xdr:rowOff>156909</xdr:rowOff>
    </xdr:from>
    <xdr:to>
      <xdr:col>9</xdr:col>
      <xdr:colOff>206283</xdr:colOff>
      <xdr:row>14</xdr:row>
      <xdr:rowOff>80216</xdr:rowOff>
    </xdr:to>
    <xdr:sp macro="" textlink="">
      <xdr:nvSpPr>
        <xdr:cNvPr id="3" name="二等辺三角形 2">
          <a:extLst>
            <a:ext uri="{FF2B5EF4-FFF2-40B4-BE49-F238E27FC236}">
              <a16:creationId xmlns:a16="http://schemas.microsoft.com/office/drawing/2014/main" id="{00000000-0008-0000-0000-000003000000}"/>
            </a:ext>
          </a:extLst>
        </xdr:cNvPr>
        <xdr:cNvSpPr/>
      </xdr:nvSpPr>
      <xdr:spPr>
        <a:xfrm rot="12600000">
          <a:off x="4345382" y="3252534"/>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15</xdr:row>
      <xdr:rowOff>150598</xdr:rowOff>
    </xdr:from>
    <xdr:to>
      <xdr:col>9</xdr:col>
      <xdr:colOff>206282</xdr:colOff>
      <xdr:row>16</xdr:row>
      <xdr:rowOff>73905</xdr:rowOff>
    </xdr:to>
    <xdr:sp macro="" textlink="">
      <xdr:nvSpPr>
        <xdr:cNvPr id="4" name="二等辺三角形 3">
          <a:extLst>
            <a:ext uri="{FF2B5EF4-FFF2-40B4-BE49-F238E27FC236}">
              <a16:creationId xmlns:a16="http://schemas.microsoft.com/office/drawing/2014/main" id="{00000000-0008-0000-0000-000004000000}"/>
            </a:ext>
          </a:extLst>
        </xdr:cNvPr>
        <xdr:cNvSpPr/>
      </xdr:nvSpPr>
      <xdr:spPr>
        <a:xfrm rot="12600000">
          <a:off x="4345381" y="372247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17</xdr:row>
      <xdr:rowOff>153230</xdr:rowOff>
    </xdr:from>
    <xdr:to>
      <xdr:col>9</xdr:col>
      <xdr:colOff>206282</xdr:colOff>
      <xdr:row>18</xdr:row>
      <xdr:rowOff>76537</xdr:rowOff>
    </xdr:to>
    <xdr:sp macro="" textlink="">
      <xdr:nvSpPr>
        <xdr:cNvPr id="5" name="二等辺三角形 4">
          <a:extLst>
            <a:ext uri="{FF2B5EF4-FFF2-40B4-BE49-F238E27FC236}">
              <a16:creationId xmlns:a16="http://schemas.microsoft.com/office/drawing/2014/main" id="{00000000-0008-0000-0000-000005000000}"/>
            </a:ext>
          </a:extLst>
        </xdr:cNvPr>
        <xdr:cNvSpPr/>
      </xdr:nvSpPr>
      <xdr:spPr>
        <a:xfrm rot="12600000">
          <a:off x="4345381" y="420135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19</xdr:row>
      <xdr:rowOff>153230</xdr:rowOff>
    </xdr:from>
    <xdr:to>
      <xdr:col>9</xdr:col>
      <xdr:colOff>206282</xdr:colOff>
      <xdr:row>20</xdr:row>
      <xdr:rowOff>76537</xdr:rowOff>
    </xdr:to>
    <xdr:sp macro="" textlink="">
      <xdr:nvSpPr>
        <xdr:cNvPr id="6" name="二等辺三角形 5">
          <a:extLst>
            <a:ext uri="{FF2B5EF4-FFF2-40B4-BE49-F238E27FC236}">
              <a16:creationId xmlns:a16="http://schemas.microsoft.com/office/drawing/2014/main" id="{00000000-0008-0000-0000-000006000000}"/>
            </a:ext>
          </a:extLst>
        </xdr:cNvPr>
        <xdr:cNvSpPr/>
      </xdr:nvSpPr>
      <xdr:spPr>
        <a:xfrm rot="12600000">
          <a:off x="4345381" y="467760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21</xdr:row>
      <xdr:rowOff>150598</xdr:rowOff>
    </xdr:from>
    <xdr:to>
      <xdr:col>9</xdr:col>
      <xdr:colOff>206282</xdr:colOff>
      <xdr:row>22</xdr:row>
      <xdr:rowOff>73905</xdr:rowOff>
    </xdr:to>
    <xdr:sp macro="" textlink="">
      <xdr:nvSpPr>
        <xdr:cNvPr id="7" name="二等辺三角形 6">
          <a:extLst>
            <a:ext uri="{FF2B5EF4-FFF2-40B4-BE49-F238E27FC236}">
              <a16:creationId xmlns:a16="http://schemas.microsoft.com/office/drawing/2014/main" id="{00000000-0008-0000-0000-000007000000}"/>
            </a:ext>
          </a:extLst>
        </xdr:cNvPr>
        <xdr:cNvSpPr/>
      </xdr:nvSpPr>
      <xdr:spPr>
        <a:xfrm rot="12600000">
          <a:off x="4345381" y="515122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23</xdr:row>
      <xdr:rowOff>150598</xdr:rowOff>
    </xdr:from>
    <xdr:to>
      <xdr:col>9</xdr:col>
      <xdr:colOff>206282</xdr:colOff>
      <xdr:row>24</xdr:row>
      <xdr:rowOff>73905</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2600000">
          <a:off x="4345381" y="562747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25</xdr:row>
      <xdr:rowOff>150596</xdr:rowOff>
    </xdr:from>
    <xdr:to>
      <xdr:col>9</xdr:col>
      <xdr:colOff>206282</xdr:colOff>
      <xdr:row>26</xdr:row>
      <xdr:rowOff>73904</xdr:rowOff>
    </xdr:to>
    <xdr:sp macro="" textlink="">
      <xdr:nvSpPr>
        <xdr:cNvPr id="9" name="二等辺三角形 8">
          <a:extLst>
            <a:ext uri="{FF2B5EF4-FFF2-40B4-BE49-F238E27FC236}">
              <a16:creationId xmlns:a16="http://schemas.microsoft.com/office/drawing/2014/main" id="{00000000-0008-0000-0000-000009000000}"/>
            </a:ext>
          </a:extLst>
        </xdr:cNvPr>
        <xdr:cNvSpPr/>
      </xdr:nvSpPr>
      <xdr:spPr>
        <a:xfrm rot="12600000">
          <a:off x="4345381" y="6103721"/>
          <a:ext cx="147151" cy="161433"/>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27</xdr:row>
      <xdr:rowOff>160556</xdr:rowOff>
    </xdr:from>
    <xdr:to>
      <xdr:col>9</xdr:col>
      <xdr:colOff>206282</xdr:colOff>
      <xdr:row>28</xdr:row>
      <xdr:rowOff>83863</xdr:rowOff>
    </xdr:to>
    <xdr:sp macro="" textlink="">
      <xdr:nvSpPr>
        <xdr:cNvPr id="10" name="二等辺三角形 9">
          <a:extLst>
            <a:ext uri="{FF2B5EF4-FFF2-40B4-BE49-F238E27FC236}">
              <a16:creationId xmlns:a16="http://schemas.microsoft.com/office/drawing/2014/main" id="{00000000-0008-0000-0000-00000A000000}"/>
            </a:ext>
          </a:extLst>
        </xdr:cNvPr>
        <xdr:cNvSpPr/>
      </xdr:nvSpPr>
      <xdr:spPr>
        <a:xfrm rot="12600000">
          <a:off x="4345381" y="6589931"/>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29</xdr:row>
      <xdr:rowOff>153229</xdr:rowOff>
    </xdr:from>
    <xdr:to>
      <xdr:col>9</xdr:col>
      <xdr:colOff>206282</xdr:colOff>
      <xdr:row>30</xdr:row>
      <xdr:rowOff>76536</xdr:rowOff>
    </xdr:to>
    <xdr:sp macro="" textlink="">
      <xdr:nvSpPr>
        <xdr:cNvPr id="11" name="二等辺三角形 10">
          <a:extLst>
            <a:ext uri="{FF2B5EF4-FFF2-40B4-BE49-F238E27FC236}">
              <a16:creationId xmlns:a16="http://schemas.microsoft.com/office/drawing/2014/main" id="{00000000-0008-0000-0000-00000B000000}"/>
            </a:ext>
          </a:extLst>
        </xdr:cNvPr>
        <xdr:cNvSpPr/>
      </xdr:nvSpPr>
      <xdr:spPr>
        <a:xfrm rot="12600000">
          <a:off x="4345381" y="7058854"/>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31</xdr:row>
      <xdr:rowOff>153230</xdr:rowOff>
    </xdr:from>
    <xdr:to>
      <xdr:col>9</xdr:col>
      <xdr:colOff>206282</xdr:colOff>
      <xdr:row>32</xdr:row>
      <xdr:rowOff>76537</xdr:rowOff>
    </xdr:to>
    <xdr:sp macro="" textlink="">
      <xdr:nvSpPr>
        <xdr:cNvPr id="12" name="二等辺三角形 11">
          <a:extLst>
            <a:ext uri="{FF2B5EF4-FFF2-40B4-BE49-F238E27FC236}">
              <a16:creationId xmlns:a16="http://schemas.microsoft.com/office/drawing/2014/main" id="{00000000-0008-0000-0000-00000C000000}"/>
            </a:ext>
          </a:extLst>
        </xdr:cNvPr>
        <xdr:cNvSpPr/>
      </xdr:nvSpPr>
      <xdr:spPr>
        <a:xfrm rot="12600000">
          <a:off x="4345381" y="753510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33</xdr:row>
      <xdr:rowOff>150598</xdr:rowOff>
    </xdr:from>
    <xdr:to>
      <xdr:col>9</xdr:col>
      <xdr:colOff>206282</xdr:colOff>
      <xdr:row>34</xdr:row>
      <xdr:rowOff>73905</xdr:rowOff>
    </xdr:to>
    <xdr:sp macro="" textlink="">
      <xdr:nvSpPr>
        <xdr:cNvPr id="13" name="二等辺三角形 12">
          <a:extLst>
            <a:ext uri="{FF2B5EF4-FFF2-40B4-BE49-F238E27FC236}">
              <a16:creationId xmlns:a16="http://schemas.microsoft.com/office/drawing/2014/main" id="{00000000-0008-0000-0000-00000D000000}"/>
            </a:ext>
          </a:extLst>
        </xdr:cNvPr>
        <xdr:cNvSpPr/>
      </xdr:nvSpPr>
      <xdr:spPr>
        <a:xfrm rot="12600000">
          <a:off x="4345381" y="800872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35</xdr:row>
      <xdr:rowOff>160557</xdr:rowOff>
    </xdr:from>
    <xdr:to>
      <xdr:col>9</xdr:col>
      <xdr:colOff>206282</xdr:colOff>
      <xdr:row>36</xdr:row>
      <xdr:rowOff>83864</xdr:rowOff>
    </xdr:to>
    <xdr:sp macro="" textlink="">
      <xdr:nvSpPr>
        <xdr:cNvPr id="14" name="二等辺三角形 13">
          <a:extLst>
            <a:ext uri="{FF2B5EF4-FFF2-40B4-BE49-F238E27FC236}">
              <a16:creationId xmlns:a16="http://schemas.microsoft.com/office/drawing/2014/main" id="{00000000-0008-0000-0000-00000E000000}"/>
            </a:ext>
          </a:extLst>
        </xdr:cNvPr>
        <xdr:cNvSpPr/>
      </xdr:nvSpPr>
      <xdr:spPr>
        <a:xfrm rot="12600000">
          <a:off x="4345381" y="8494932"/>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59130</xdr:colOff>
      <xdr:row>37</xdr:row>
      <xdr:rowOff>153230</xdr:rowOff>
    </xdr:from>
    <xdr:to>
      <xdr:col>9</xdr:col>
      <xdr:colOff>206281</xdr:colOff>
      <xdr:row>38</xdr:row>
      <xdr:rowOff>76537</xdr:rowOff>
    </xdr:to>
    <xdr:sp macro="" textlink="">
      <xdr:nvSpPr>
        <xdr:cNvPr id="15" name="二等辺三角形 14">
          <a:extLst>
            <a:ext uri="{FF2B5EF4-FFF2-40B4-BE49-F238E27FC236}">
              <a16:creationId xmlns:a16="http://schemas.microsoft.com/office/drawing/2014/main" id="{00000000-0008-0000-0000-00000F000000}"/>
            </a:ext>
          </a:extLst>
        </xdr:cNvPr>
        <xdr:cNvSpPr/>
      </xdr:nvSpPr>
      <xdr:spPr>
        <a:xfrm rot="12600000">
          <a:off x="4345380" y="896385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28</xdr:col>
      <xdr:colOff>30843</xdr:colOff>
      <xdr:row>0</xdr:row>
      <xdr:rowOff>37193</xdr:rowOff>
    </xdr:from>
    <xdr:to>
      <xdr:col>42</xdr:col>
      <xdr:colOff>265793</xdr:colOff>
      <xdr:row>29</xdr:row>
      <xdr:rowOff>122465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4209486" y="37193"/>
          <a:ext cx="6902450" cy="6303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利用規約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この利用規約</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以下「本規約」といいます。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は、一般社団法人住宅性能評価・表示協会</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以下「当協会」といいます。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が著作権を有する「内部結露計算シート」、当該計算シートに付随する「解説」及び「アメダス地点の外気温一覧表（標準年</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EA</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気象データ</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2010</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年版）」 の３つを提供するサービス</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以下「本サービス」といいます。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の利用条件を定めるものです。ご利用のみなさま</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以下「利用者等」といいます。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には、本規約に従って、本サービスをご利用いただきます。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なお、本規約に違反した場合、以後、本サービスを利用することはできません。本規約に違反したにもかかわらず利用を続けた場合、著作権侵害になりますのでご注意ください。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1</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適用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①</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本規約は、利用者等と当協会との間の本サービスの利用に関わる一切の関係に適用されるものとします。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②本サービスは、事業者向けのサービスであり、消費者が利用することはできません。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③本サービスには、不具合やバグが生じる場合があることをあらかじめご了承ください。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④本サービスは、あくまで理論上の計算を行うものとなり、結露が発生しないことを保証するものではありません。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禁止事項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利用者等は、本サービスの利用にあたり，以下の行為をしてはなりません。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①法令または公序良俗に違反する行為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②本サービスの全部もしくは一部を頒布すること、又は媒体の如何を問わず複製し第三者に譲渡、販売、貸与、もしくは使用許諾する行為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③本サービスの内容等，本サービスに含まれる著作権を侵害する行為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④本サービスによって得られた情報を商業的に利用する行為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⑤不正な目的を持って本サービスを利用する行為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⑥その他，当協会が不適切と判断する行為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条（損害賠償）</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規約に違反した場合、以後、本サービスを利用することはできません。利用者等が本規約に違反したにもかかわらず本サービスの利用を続けた場合、当協会に発生した一切の損害について、責任を負う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4</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免責事項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当協会は、事由の如何を問わず、本サービスの使用によって利用者等に発生した一切の損害について、名目の如何を問わず、一切の責任を負わないものとします。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一般条項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本規約の解釈にあたっては、日本法を準拠法とします。</a:t>
          </a: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 上</a:t>
          </a: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一般社団法人　住宅性能評価・表示協会</a:t>
          </a:r>
        </a:p>
        <a:p>
          <a:pPr algn="r"/>
          <a:endPar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28</xdr:col>
      <xdr:colOff>93435</xdr:colOff>
      <xdr:row>35</xdr:row>
      <xdr:rowOff>2292</xdr:rowOff>
    </xdr:from>
    <xdr:to>
      <xdr:col>42</xdr:col>
      <xdr:colOff>226786</xdr:colOff>
      <xdr:row>39</xdr:row>
      <xdr:rowOff>21610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428435" y="8336667"/>
          <a:ext cx="6800851" cy="971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rPr>
            <a:t>利用規約に関して</a:t>
          </a:r>
          <a:endParaRPr kumimoji="1" lang="en-US" altLang="ja-JP" sz="3600">
            <a:solidFill>
              <a:srgbClr val="FF0000"/>
            </a:solidFill>
          </a:endParaRPr>
        </a:p>
        <a:p>
          <a:pPr algn="ctr"/>
          <a:r>
            <a:rPr kumimoji="1" lang="en-US" altLang="ja-JP" sz="1200">
              <a:solidFill>
                <a:srgbClr val="FF0000"/>
              </a:solidFill>
            </a:rPr>
            <a:t>※</a:t>
          </a:r>
          <a:r>
            <a:rPr kumimoji="1" lang="ja-JP" altLang="en-US" sz="1200">
              <a:solidFill>
                <a:srgbClr val="FF0000"/>
              </a:solidFill>
            </a:rPr>
            <a:t>上記に同意頂けない場合は入力欄、判定欄等が黒塗りのままとなり利用することができません。</a:t>
          </a:r>
          <a:endParaRPr kumimoji="1" lang="en-US" altLang="ja-JP" sz="1200">
            <a:solidFill>
              <a:srgbClr val="FF0000"/>
            </a:solidFill>
          </a:endParaRPr>
        </a:p>
        <a:p>
          <a:pPr algn="ctr"/>
          <a:endParaRPr kumimoji="1" lang="en-US" altLang="ja-JP" sz="3600"/>
        </a:p>
      </xdr:txBody>
    </xdr:sp>
    <xdr:clientData/>
  </xdr:twoCellAnchor>
  <mc:AlternateContent xmlns:mc="http://schemas.openxmlformats.org/markup-compatibility/2006">
    <mc:Choice xmlns:a14="http://schemas.microsoft.com/office/drawing/2010/main" Requires="a14">
      <xdr:twoCellAnchor editAs="oneCell">
        <xdr:from>
          <xdr:col>29</xdr:col>
          <xdr:colOff>171450</xdr:colOff>
          <xdr:row>38</xdr:row>
          <xdr:rowOff>66675</xdr:rowOff>
        </xdr:from>
        <xdr:to>
          <xdr:col>29</xdr:col>
          <xdr:colOff>466725</xdr:colOff>
          <xdr:row>41</xdr:row>
          <xdr:rowOff>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0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38</xdr:row>
          <xdr:rowOff>142875</xdr:rowOff>
        </xdr:from>
        <xdr:to>
          <xdr:col>35</xdr:col>
          <xdr:colOff>466725</xdr:colOff>
          <xdr:row>40</xdr:row>
          <xdr:rowOff>161925</xdr:rowOff>
        </xdr:to>
        <xdr:sp macro="" textlink="">
          <xdr:nvSpPr>
            <xdr:cNvPr id="54275" name="Option Button 3" hidden="1">
              <a:extLst>
                <a:ext uri="{63B3BB69-23CF-44E3-9099-C40C66FF867C}">
                  <a14:compatExt spid="_x0000_s54275"/>
                </a:ext>
                <a:ext uri="{FF2B5EF4-FFF2-40B4-BE49-F238E27FC236}">
                  <a16:creationId xmlns:a16="http://schemas.microsoft.com/office/drawing/2014/main" id="{00000000-0008-0000-00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29</xdr:col>
      <xdr:colOff>439058</xdr:colOff>
      <xdr:row>38</xdr:row>
      <xdr:rowOff>152719</xdr:rowOff>
    </xdr:from>
    <xdr:to>
      <xdr:col>34</xdr:col>
      <xdr:colOff>388258</xdr:colOff>
      <xdr:row>40</xdr:row>
      <xdr:rowOff>140020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4250308" y="9201469"/>
          <a:ext cx="2330450" cy="4635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利用規約に同意しない</a:t>
          </a:r>
          <a:r>
            <a:rPr lang="ja-JP" altLang="en-US" sz="1600">
              <a:solidFill>
                <a:srgbClr val="FF0000"/>
              </a:solidFill>
            </a:rPr>
            <a:t> </a:t>
          </a:r>
          <a:endParaRPr kumimoji="1" lang="ja-JP" altLang="en-US" sz="1600">
            <a:solidFill>
              <a:srgbClr val="FF0000"/>
            </a:solidFill>
          </a:endParaRPr>
        </a:p>
      </xdr:txBody>
    </xdr:sp>
    <xdr:clientData/>
  </xdr:twoCellAnchor>
  <xdr:twoCellAnchor>
    <xdr:from>
      <xdr:col>35</xdr:col>
      <xdr:colOff>426358</xdr:colOff>
      <xdr:row>38</xdr:row>
      <xdr:rowOff>152719</xdr:rowOff>
    </xdr:from>
    <xdr:to>
      <xdr:col>41</xdr:col>
      <xdr:colOff>312058</xdr:colOff>
      <xdr:row>40</xdr:row>
      <xdr:rowOff>140020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7095108" y="9201469"/>
          <a:ext cx="2743200" cy="4635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利用規約に同意し利用する</a:t>
          </a:r>
          <a:endParaRPr kumimoji="1" lang="ja-JP" altLang="en-US" sz="1600">
            <a:solidFill>
              <a:srgbClr val="FF0000"/>
            </a:solidFill>
          </a:endParaRPr>
        </a:p>
      </xdr:txBody>
    </xdr:sp>
    <xdr:clientData/>
  </xdr:twoCellAnchor>
  <xdr:twoCellAnchor>
    <xdr:from>
      <xdr:col>33</xdr:col>
      <xdr:colOff>303893</xdr:colOff>
      <xdr:row>31</xdr:row>
      <xdr:rowOff>28282</xdr:rowOff>
    </xdr:from>
    <xdr:to>
      <xdr:col>36</xdr:col>
      <xdr:colOff>380093</xdr:colOff>
      <xdr:row>32</xdr:row>
      <xdr:rowOff>79083</xdr:rowOff>
    </xdr:to>
    <xdr:sp macro="" textlink="">
      <xdr:nvSpPr>
        <xdr:cNvPr id="22" name="二等辺三角形 21">
          <a:extLst>
            <a:ext uri="{FF2B5EF4-FFF2-40B4-BE49-F238E27FC236}">
              <a16:creationId xmlns:a16="http://schemas.microsoft.com/office/drawing/2014/main" id="{00000000-0008-0000-0000-000016000000}"/>
            </a:ext>
          </a:extLst>
        </xdr:cNvPr>
        <xdr:cNvSpPr/>
      </xdr:nvSpPr>
      <xdr:spPr>
        <a:xfrm rot="10800000">
          <a:off x="16863786" y="6682175"/>
          <a:ext cx="1504950" cy="268515"/>
        </a:xfrm>
        <a:prstGeom prst="triangle">
          <a:avLst/>
        </a:prstGeom>
        <a:solidFill>
          <a:srgbClr val="0000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333375</xdr:colOff>
          <xdr:row>37</xdr:row>
          <xdr:rowOff>180975</xdr:rowOff>
        </xdr:from>
        <xdr:to>
          <xdr:col>36</xdr:col>
          <xdr:colOff>295275</xdr:colOff>
          <xdr:row>43</xdr:row>
          <xdr:rowOff>38100</xdr:rowOff>
        </xdr:to>
        <xdr:sp macro="" textlink="">
          <xdr:nvSpPr>
            <xdr:cNvPr id="54276" name="Group Box 4" hidden="1">
              <a:extLst>
                <a:ext uri="{63B3BB69-23CF-44E3-9099-C40C66FF867C}">
                  <a14:compatExt spid="_x0000_s54276"/>
                </a:ext>
                <a:ext uri="{FF2B5EF4-FFF2-40B4-BE49-F238E27FC236}">
                  <a16:creationId xmlns:a16="http://schemas.microsoft.com/office/drawing/2014/main" id="{00000000-0008-0000-0000-000004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a:t>
              </a:r>
            </a:p>
          </xdr:txBody>
        </xdr:sp>
        <xdr:clientData fLocksWithSheet="0"/>
      </xdr:twoCellAnchor>
    </mc:Choice>
    <mc:Fallback/>
  </mc:AlternateContent>
  <xdr:absoluteAnchor>
    <xdr:pos x="14562364" y="9075607"/>
    <xdr:ext cx="6324600" cy="49021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4562364" y="9075607"/>
          <a:ext cx="6324600" cy="490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altLang="ja-JP">
              <a:solidFill>
                <a:sysClr val="windowText" lastClr="000000"/>
              </a:solidFill>
              <a:latin typeface="ＭＳ Ｐゴシック" panose="020B0600070205080204" pitchFamily="50" charset="-128"/>
              <a:ea typeface="ＭＳ Ｐゴシック" panose="020B0600070205080204" pitchFamily="50" charset="-128"/>
            </a:rPr>
            <a:t>※</a:t>
          </a:r>
          <a:r>
            <a:rPr lang="ja-JP" altLang="en-US">
              <a:solidFill>
                <a:sysClr val="windowText" lastClr="000000"/>
              </a:solidFill>
              <a:latin typeface="ＭＳ Ｐゴシック" panose="020B0600070205080204" pitchFamily="50" charset="-128"/>
              <a:ea typeface="ＭＳ Ｐゴシック" panose="020B0600070205080204" pitchFamily="50" charset="-128"/>
            </a:rPr>
            <a:t>当協会では、本サービスに関するお問い合わせは回答できかねます。申請される登録住宅性能評価機関等にお問い合わせください。</a:t>
          </a:r>
        </a:p>
      </xdr:txBody>
    </xdr:sp>
    <xdr:clientData/>
  </xdr:absoluteAnchor>
</xdr:wsDr>
</file>

<file path=xl/drawings/drawing10.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182032</xdr:rowOff>
    </xdr:to>
    <xdr:pic>
      <xdr:nvPicPr>
        <xdr:cNvPr id="81921" name="Picture 1">
          <a:extLst>
            <a:ext uri="{FF2B5EF4-FFF2-40B4-BE49-F238E27FC236}">
              <a16:creationId xmlns:a16="http://schemas.microsoft.com/office/drawing/2014/main" id="{00000000-0008-0000-0900-00000140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7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182032</xdr:rowOff>
    </xdr:from>
    <xdr:to>
      <xdr:col>9</xdr:col>
      <xdr:colOff>636588</xdr:colOff>
      <xdr:row>38</xdr:row>
      <xdr:rowOff>103590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49213" y="8992657"/>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66</xdr:row>
      <xdr:rowOff>195281</xdr:rowOff>
    </xdr:to>
    <xdr:pic>
      <xdr:nvPicPr>
        <xdr:cNvPr id="81922" name="Picture 2">
          <a:extLst>
            <a:ext uri="{FF2B5EF4-FFF2-40B4-BE49-F238E27FC236}">
              <a16:creationId xmlns:a16="http://schemas.microsoft.com/office/drawing/2014/main" id="{00000000-0008-0000-0900-00000240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5672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66</xdr:row>
      <xdr:rowOff>195281</xdr:rowOff>
    </xdr:from>
    <xdr:to>
      <xdr:col>9</xdr:col>
      <xdr:colOff>636588</xdr:colOff>
      <xdr:row>67</xdr:row>
      <xdr:rowOff>116839</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49213" y="15911531"/>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東海（岐阜、静岡、愛知、三重）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東海（岐阜、静岡、愛知、三重）　２／２</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198169</xdr:rowOff>
    </xdr:to>
    <xdr:pic>
      <xdr:nvPicPr>
        <xdr:cNvPr id="82945" name="Picture 1">
          <a:extLst>
            <a:ext uri="{FF2B5EF4-FFF2-40B4-BE49-F238E27FC236}">
              <a16:creationId xmlns:a16="http://schemas.microsoft.com/office/drawing/2014/main" id="{00000000-0008-0000-0A00-0000014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9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198169</xdr:rowOff>
    </xdr:from>
    <xdr:to>
      <xdr:col>9</xdr:col>
      <xdr:colOff>636588</xdr:colOff>
      <xdr:row>38</xdr:row>
      <xdr:rowOff>119727</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9213" y="9008794"/>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62</xdr:row>
      <xdr:rowOff>139219</xdr:rowOff>
    </xdr:to>
    <xdr:pic>
      <xdr:nvPicPr>
        <xdr:cNvPr id="82946" name="Picture 2">
          <a:extLst>
            <a:ext uri="{FF2B5EF4-FFF2-40B4-BE49-F238E27FC236}">
              <a16:creationId xmlns:a16="http://schemas.microsoft.com/office/drawing/2014/main" id="{00000000-0008-0000-0A00-0000024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4663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62</xdr:row>
      <xdr:rowOff>139219</xdr:rowOff>
    </xdr:from>
    <xdr:to>
      <xdr:col>9</xdr:col>
      <xdr:colOff>636588</xdr:colOff>
      <xdr:row>63</xdr:row>
      <xdr:rowOff>60777</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49213" y="14902969"/>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近畿（滋賀、京都、大阪、兵庫、奈良、和歌山）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id="{00000000-0008-0000-0A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近畿（滋賀、京都、大阪、兵庫、奈良、和歌山）　２／２</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190100</xdr:rowOff>
    </xdr:to>
    <xdr:pic>
      <xdr:nvPicPr>
        <xdr:cNvPr id="83969" name="Picture 1">
          <a:extLst>
            <a:ext uri="{FF2B5EF4-FFF2-40B4-BE49-F238E27FC236}">
              <a16:creationId xmlns:a16="http://schemas.microsoft.com/office/drawing/2014/main" id="{00000000-0008-0000-0B00-0000014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190100</xdr:rowOff>
    </xdr:from>
    <xdr:to>
      <xdr:col>9</xdr:col>
      <xdr:colOff>636588</xdr:colOff>
      <xdr:row>38</xdr:row>
      <xdr:rowOff>111658</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49213" y="900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1</xdr:rowOff>
    </xdr:from>
    <xdr:to>
      <xdr:col>8</xdr:col>
      <xdr:colOff>242123</xdr:colOff>
      <xdr:row>75</xdr:row>
      <xdr:rowOff>69282</xdr:rowOff>
    </xdr:to>
    <xdr:pic>
      <xdr:nvPicPr>
        <xdr:cNvPr id="83970" name="Picture 2">
          <a:extLst>
            <a:ext uri="{FF2B5EF4-FFF2-40B4-BE49-F238E27FC236}">
              <a16:creationId xmlns:a16="http://schemas.microsoft.com/office/drawing/2014/main" id="{00000000-0008-0000-0B00-00000248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6"/>
          <a:ext cx="4599046" cy="7689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75</xdr:row>
      <xdr:rowOff>69283</xdr:rowOff>
    </xdr:from>
    <xdr:to>
      <xdr:col>9</xdr:col>
      <xdr:colOff>636588</xdr:colOff>
      <xdr:row>75</xdr:row>
      <xdr:rowOff>228966</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49213" y="17928658"/>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id="{00000000-0008-0000-0B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id="{00000000-0008-0000-0B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中国（鳥取、島根、岡山、広島、山口）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id="{00000000-0008-0000-0B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中国（鳥取、島根、岡山、広島、山口）　２／２</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198169</xdr:rowOff>
    </xdr:to>
    <xdr:pic>
      <xdr:nvPicPr>
        <xdr:cNvPr id="84993" name="Picture 1">
          <a:extLst>
            <a:ext uri="{FF2B5EF4-FFF2-40B4-BE49-F238E27FC236}">
              <a16:creationId xmlns:a16="http://schemas.microsoft.com/office/drawing/2014/main" id="{00000000-0008-0000-0C00-0000014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9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198169</xdr:rowOff>
    </xdr:from>
    <xdr:to>
      <xdr:col>9</xdr:col>
      <xdr:colOff>636588</xdr:colOff>
      <xdr:row>38</xdr:row>
      <xdr:rowOff>119727</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49213" y="9008794"/>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49</xdr:row>
      <xdr:rowOff>193018</xdr:rowOff>
    </xdr:to>
    <xdr:pic>
      <xdr:nvPicPr>
        <xdr:cNvPr id="84994" name="Picture 2">
          <a:extLst>
            <a:ext uri="{FF2B5EF4-FFF2-40B4-BE49-F238E27FC236}">
              <a16:creationId xmlns:a16="http://schemas.microsoft.com/office/drawing/2014/main" id="{00000000-0008-0000-0C00-0000024C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1621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49</xdr:row>
      <xdr:rowOff>193018</xdr:rowOff>
    </xdr:from>
    <xdr:to>
      <xdr:col>9</xdr:col>
      <xdr:colOff>636588</xdr:colOff>
      <xdr:row>50</xdr:row>
      <xdr:rowOff>114576</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49213" y="11861143"/>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id="{00000000-0008-0000-0C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id="{00000000-0008-0000-0C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id="{00000000-0008-0000-0C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id="{00000000-0008-0000-0C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id="{00000000-0008-0000-0C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四国（徳島、香川、愛媛、高知）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四国（徳島、香川、愛媛、高知）　２／２</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198169</xdr:rowOff>
    </xdr:to>
    <xdr:pic>
      <xdr:nvPicPr>
        <xdr:cNvPr id="86017" name="Picture 1">
          <a:extLst>
            <a:ext uri="{FF2B5EF4-FFF2-40B4-BE49-F238E27FC236}">
              <a16:creationId xmlns:a16="http://schemas.microsoft.com/office/drawing/2014/main" id="{00000000-0008-0000-0D00-00000150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9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198169</xdr:rowOff>
    </xdr:from>
    <xdr:to>
      <xdr:col>9</xdr:col>
      <xdr:colOff>636588</xdr:colOff>
      <xdr:row>38</xdr:row>
      <xdr:rowOff>119727</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49213" y="9008794"/>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77</xdr:row>
      <xdr:rowOff>190100</xdr:rowOff>
    </xdr:to>
    <xdr:pic>
      <xdr:nvPicPr>
        <xdr:cNvPr id="86018" name="Picture 2">
          <a:extLst>
            <a:ext uri="{FF2B5EF4-FFF2-40B4-BE49-F238E27FC236}">
              <a16:creationId xmlns:a16="http://schemas.microsoft.com/office/drawing/2014/main" id="{00000000-0008-0000-0D00-00000250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190100</xdr:rowOff>
    </xdr:from>
    <xdr:to>
      <xdr:col>9</xdr:col>
      <xdr:colOff>636588</xdr:colOff>
      <xdr:row>78</xdr:row>
      <xdr:rowOff>111658</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49213" y="18525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0</xdr:rowOff>
    </xdr:from>
    <xdr:to>
      <xdr:col>8</xdr:col>
      <xdr:colOff>242123</xdr:colOff>
      <xdr:row>117</xdr:row>
      <xdr:rowOff>190100</xdr:rowOff>
    </xdr:to>
    <xdr:pic>
      <xdr:nvPicPr>
        <xdr:cNvPr id="86019" name="Picture 3">
          <a:extLst>
            <a:ext uri="{FF2B5EF4-FFF2-40B4-BE49-F238E27FC236}">
              <a16:creationId xmlns:a16="http://schemas.microsoft.com/office/drawing/2014/main" id="{00000000-0008-0000-0D00-00000350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117</xdr:row>
      <xdr:rowOff>190100</xdr:rowOff>
    </xdr:from>
    <xdr:to>
      <xdr:col>9</xdr:col>
      <xdr:colOff>636588</xdr:colOff>
      <xdr:row>118</xdr:row>
      <xdr:rowOff>111658</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49213" y="2805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123</xdr:row>
      <xdr:rowOff>0</xdr:rowOff>
    </xdr:from>
    <xdr:to>
      <xdr:col>8</xdr:col>
      <xdr:colOff>242123</xdr:colOff>
      <xdr:row>132</xdr:row>
      <xdr:rowOff>83781</xdr:rowOff>
    </xdr:to>
    <xdr:pic>
      <xdr:nvPicPr>
        <xdr:cNvPr id="86020" name="Picture 4">
          <a:extLst>
            <a:ext uri="{FF2B5EF4-FFF2-40B4-BE49-F238E27FC236}">
              <a16:creationId xmlns:a16="http://schemas.microsoft.com/office/drawing/2014/main" id="{00000000-0008-0000-0D00-00000450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477" y="29289375"/>
          <a:ext cx="4599046" cy="2226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132</xdr:row>
      <xdr:rowOff>83781</xdr:rowOff>
    </xdr:from>
    <xdr:to>
      <xdr:col>9</xdr:col>
      <xdr:colOff>636588</xdr:colOff>
      <xdr:row>133</xdr:row>
      <xdr:rowOff>5339</xdr:rowOff>
    </xdr:to>
    <xdr:sp macro="" textlink="">
      <xdr:nvSpPr>
        <xdr:cNvPr id="9" name="テキスト ボックス 8">
          <a:extLst>
            <a:ext uri="{FF2B5EF4-FFF2-40B4-BE49-F238E27FC236}">
              <a16:creationId xmlns:a16="http://schemas.microsoft.com/office/drawing/2014/main" id="{00000000-0008-0000-0D00-000009000000}"/>
            </a:ext>
          </a:extLst>
        </xdr:cNvPr>
        <xdr:cNvSpPr txBox="1"/>
      </xdr:nvSpPr>
      <xdr:spPr>
        <a:xfrm>
          <a:off x="49213" y="31516281"/>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10" name="テキスト ボックス 9">
          <a:extLst>
            <a:ext uri="{FF2B5EF4-FFF2-40B4-BE49-F238E27FC236}">
              <a16:creationId xmlns:a16="http://schemas.microsoft.com/office/drawing/2014/main" id="{00000000-0008-0000-0D00-00000A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11" name="テキスト ボックス 10">
          <a:extLst>
            <a:ext uri="{FF2B5EF4-FFF2-40B4-BE49-F238E27FC236}">
              <a16:creationId xmlns:a16="http://schemas.microsoft.com/office/drawing/2014/main" id="{00000000-0008-0000-0D00-00000B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2" name="テキスト ボックス 11">
          <a:extLst>
            <a:ext uri="{FF2B5EF4-FFF2-40B4-BE49-F238E27FC236}">
              <a16:creationId xmlns:a16="http://schemas.microsoft.com/office/drawing/2014/main" id="{00000000-0008-0000-0D00-00000C000000}"/>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121</xdr:row>
      <xdr:rowOff>0</xdr:rowOff>
    </xdr:from>
    <xdr:to>
      <xdr:col>9</xdr:col>
      <xdr:colOff>702365</xdr:colOff>
      <xdr:row>121</xdr:row>
      <xdr:rowOff>180975</xdr:rowOff>
    </xdr:to>
    <xdr:sp macro="" textlink="">
      <xdr:nvSpPr>
        <xdr:cNvPr id="13" name="テキスト ボックス 12">
          <a:extLst>
            <a:ext uri="{FF2B5EF4-FFF2-40B4-BE49-F238E27FC236}">
              <a16:creationId xmlns:a16="http://schemas.microsoft.com/office/drawing/2014/main" id="{00000000-0008-0000-0D00-00000D000000}"/>
            </a:ext>
          </a:extLst>
        </xdr:cNvPr>
        <xdr:cNvSpPr txBox="1">
          <a:spLocks/>
        </xdr:cNvSpPr>
      </xdr:nvSpPr>
      <xdr:spPr>
        <a:xfrm>
          <a:off x="0" y="2881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4" name="テキスト ボックス 13">
          <a:extLst>
            <a:ext uri="{FF2B5EF4-FFF2-40B4-BE49-F238E27FC236}">
              <a16:creationId xmlns:a16="http://schemas.microsoft.com/office/drawing/2014/main" id="{00000000-0008-0000-0D00-00000E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5" name="テキスト ボックス 14">
          <a:extLst>
            <a:ext uri="{FF2B5EF4-FFF2-40B4-BE49-F238E27FC236}">
              <a16:creationId xmlns:a16="http://schemas.microsoft.com/office/drawing/2014/main" id="{00000000-0008-0000-0D00-00000F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6" name="テキスト ボックス 15">
          <a:extLst>
            <a:ext uri="{FF2B5EF4-FFF2-40B4-BE49-F238E27FC236}">
              <a16:creationId xmlns:a16="http://schemas.microsoft.com/office/drawing/2014/main" id="{00000000-0008-0000-0D00-000010000000}"/>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122</xdr:row>
      <xdr:rowOff>0</xdr:rowOff>
    </xdr:from>
    <xdr:to>
      <xdr:col>9</xdr:col>
      <xdr:colOff>690318</xdr:colOff>
      <xdr:row>122</xdr:row>
      <xdr:rowOff>190501</xdr:rowOff>
    </xdr:to>
    <xdr:sp macro="" textlink="">
      <xdr:nvSpPr>
        <xdr:cNvPr id="17" name="テキスト ボックス 16">
          <a:extLst>
            <a:ext uri="{FF2B5EF4-FFF2-40B4-BE49-F238E27FC236}">
              <a16:creationId xmlns:a16="http://schemas.microsoft.com/office/drawing/2014/main" id="{00000000-0008-0000-0D00-000011000000}"/>
            </a:ext>
          </a:extLst>
        </xdr:cNvPr>
        <xdr:cNvSpPr txBox="1">
          <a:spLocks/>
        </xdr:cNvSpPr>
      </xdr:nvSpPr>
      <xdr:spPr>
        <a:xfrm>
          <a:off x="0" y="2905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8" name="テキスト ボックス 17">
          <a:extLst>
            <a:ext uri="{FF2B5EF4-FFF2-40B4-BE49-F238E27FC236}">
              <a16:creationId xmlns:a16="http://schemas.microsoft.com/office/drawing/2014/main" id="{00000000-0008-0000-0D00-000012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１／４</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9" name="テキスト ボックス 18">
          <a:extLst>
            <a:ext uri="{FF2B5EF4-FFF2-40B4-BE49-F238E27FC236}">
              <a16:creationId xmlns:a16="http://schemas.microsoft.com/office/drawing/2014/main" id="{00000000-0008-0000-0D00-000013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２／４</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20" name="テキスト ボックス 19">
          <a:extLst>
            <a:ext uri="{FF2B5EF4-FFF2-40B4-BE49-F238E27FC236}">
              <a16:creationId xmlns:a16="http://schemas.microsoft.com/office/drawing/2014/main" id="{00000000-0008-0000-0D00-00001400000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３／４</a:t>
          </a:r>
        </a:p>
      </xdr:txBody>
    </xdr:sp>
    <xdr:clientData/>
  </xdr:twoCellAnchor>
  <xdr:twoCellAnchor editAs="absolute">
    <xdr:from>
      <xdr:col>0</xdr:col>
      <xdr:colOff>0</xdr:colOff>
      <xdr:row>159</xdr:row>
      <xdr:rowOff>48260</xdr:rowOff>
    </xdr:from>
    <xdr:to>
      <xdr:col>9</xdr:col>
      <xdr:colOff>702365</xdr:colOff>
      <xdr:row>159</xdr:row>
      <xdr:rowOff>219710</xdr:rowOff>
    </xdr:to>
    <xdr:sp macro="" textlink="">
      <xdr:nvSpPr>
        <xdr:cNvPr id="21" name="テキスト ボックス 20">
          <a:extLst>
            <a:ext uri="{FF2B5EF4-FFF2-40B4-BE49-F238E27FC236}">
              <a16:creationId xmlns:a16="http://schemas.microsoft.com/office/drawing/2014/main" id="{00000000-0008-0000-0D00-000015000000}"/>
            </a:ext>
          </a:extLst>
        </xdr:cNvPr>
        <xdr:cNvSpPr txBox="1">
          <a:spLocks/>
        </xdr:cNvSpPr>
      </xdr:nvSpPr>
      <xdr:spPr>
        <a:xfrm>
          <a:off x="0" y="3791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４／４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142875</xdr:rowOff>
    </xdr:from>
    <xdr:to>
      <xdr:col>7</xdr:col>
      <xdr:colOff>152400</xdr:colOff>
      <xdr:row>7</xdr:row>
      <xdr:rowOff>76200</xdr:rowOff>
    </xdr:to>
    <xdr:pic>
      <xdr:nvPicPr>
        <xdr:cNvPr id="2" name="図 1">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381000"/>
          <a:ext cx="494347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21</xdr:col>
      <xdr:colOff>34018</xdr:colOff>
      <xdr:row>47</xdr:row>
      <xdr:rowOff>114300</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6875"/>
          <a:ext cx="13858875" cy="963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xdr:colOff>
      <xdr:row>2</xdr:row>
      <xdr:rowOff>95250</xdr:rowOff>
    </xdr:from>
    <xdr:to>
      <xdr:col>6</xdr:col>
      <xdr:colOff>466724</xdr:colOff>
      <xdr:row>7</xdr:row>
      <xdr:rowOff>76200</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 y="571500"/>
          <a:ext cx="45624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190500</xdr:rowOff>
    </xdr:from>
    <xdr:to>
      <xdr:col>21</xdr:col>
      <xdr:colOff>94384</xdr:colOff>
      <xdr:row>48</xdr:row>
      <xdr:rowOff>62346</xdr:rowOff>
    </xdr:to>
    <xdr:pic>
      <xdr:nvPicPr>
        <xdr:cNvPr id="4" name="図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87682"/>
          <a:ext cx="14728248" cy="981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9</xdr:col>
      <xdr:colOff>514350</xdr:colOff>
      <xdr:row>38</xdr:row>
      <xdr:rowOff>158750</xdr:rowOff>
    </xdr:to>
    <xdr:pic>
      <xdr:nvPicPr>
        <xdr:cNvPr id="2" name="図 1">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0"/>
          <a:ext cx="6515100" cy="9207500"/>
        </a:xfrm>
        <a:prstGeom prst="rect">
          <a:avLst/>
        </a:prstGeom>
      </xdr:spPr>
    </xdr:pic>
    <xdr:clientData/>
  </xdr:twoCellAnchor>
  <xdr:twoCellAnchor editAs="oneCell">
    <xdr:from>
      <xdr:col>0</xdr:col>
      <xdr:colOff>171450</xdr:colOff>
      <xdr:row>39</xdr:row>
      <xdr:rowOff>0</xdr:rowOff>
    </xdr:from>
    <xdr:to>
      <xdr:col>9</xdr:col>
      <xdr:colOff>514350</xdr:colOff>
      <xdr:row>77</xdr:row>
      <xdr:rowOff>158750</xdr:rowOff>
    </xdr:to>
    <xdr:pic>
      <xdr:nvPicPr>
        <xdr:cNvPr id="3" name="図 2">
          <a:extLst>
            <a:ext uri="{FF2B5EF4-FFF2-40B4-BE49-F238E27FC236}">
              <a16:creationId xmlns:a16="http://schemas.microsoft.com/office/drawing/2014/main" id="{00000000-0008-0000-0300-000003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9286875"/>
          <a:ext cx="6515100" cy="9207500"/>
        </a:xfrm>
        <a:prstGeom prst="rect">
          <a:avLst/>
        </a:prstGeom>
      </xdr:spPr>
    </xdr:pic>
    <xdr:clientData/>
  </xdr:twoCellAnchor>
  <xdr:twoCellAnchor editAs="oneCell">
    <xdr:from>
      <xdr:col>0</xdr:col>
      <xdr:colOff>171450</xdr:colOff>
      <xdr:row>78</xdr:row>
      <xdr:rowOff>0</xdr:rowOff>
    </xdr:from>
    <xdr:to>
      <xdr:col>9</xdr:col>
      <xdr:colOff>514350</xdr:colOff>
      <xdr:row>116</xdr:row>
      <xdr:rowOff>158750</xdr:rowOff>
    </xdr:to>
    <xdr:pic>
      <xdr:nvPicPr>
        <xdr:cNvPr id="4" name="図 3">
          <a:extLst>
            <a:ext uri="{FF2B5EF4-FFF2-40B4-BE49-F238E27FC236}">
              <a16:creationId xmlns:a16="http://schemas.microsoft.com/office/drawing/2014/main" id="{00000000-0008-0000-0300-00000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1450" y="18573750"/>
          <a:ext cx="6515100" cy="9207500"/>
        </a:xfrm>
        <a:prstGeom prst="rect">
          <a:avLst/>
        </a:prstGeom>
      </xdr:spPr>
    </xdr:pic>
    <xdr:clientData/>
  </xdr:twoCellAnchor>
  <xdr:twoCellAnchor editAs="oneCell">
    <xdr:from>
      <xdr:col>0</xdr:col>
      <xdr:colOff>171450</xdr:colOff>
      <xdr:row>117</xdr:row>
      <xdr:rowOff>0</xdr:rowOff>
    </xdr:from>
    <xdr:to>
      <xdr:col>9</xdr:col>
      <xdr:colOff>514350</xdr:colOff>
      <xdr:row>155</xdr:row>
      <xdr:rowOff>158750</xdr:rowOff>
    </xdr:to>
    <xdr:pic>
      <xdr:nvPicPr>
        <xdr:cNvPr id="5" name="図 4">
          <a:extLst>
            <a:ext uri="{FF2B5EF4-FFF2-40B4-BE49-F238E27FC236}">
              <a16:creationId xmlns:a16="http://schemas.microsoft.com/office/drawing/2014/main" id="{00000000-0008-0000-0300-000005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1450" y="27860625"/>
          <a:ext cx="6515100" cy="9207500"/>
        </a:xfrm>
        <a:prstGeom prst="rect">
          <a:avLst/>
        </a:prstGeom>
      </xdr:spPr>
    </xdr:pic>
    <xdr:clientData/>
  </xdr:twoCellAnchor>
  <xdr:twoCellAnchor editAs="oneCell">
    <xdr:from>
      <xdr:col>0</xdr:col>
      <xdr:colOff>171450</xdr:colOff>
      <xdr:row>156</xdr:row>
      <xdr:rowOff>0</xdr:rowOff>
    </xdr:from>
    <xdr:to>
      <xdr:col>9</xdr:col>
      <xdr:colOff>514350</xdr:colOff>
      <xdr:row>194</xdr:row>
      <xdr:rowOff>158750</xdr:rowOff>
    </xdr:to>
    <xdr:pic>
      <xdr:nvPicPr>
        <xdr:cNvPr id="6" name="図 5">
          <a:extLst>
            <a:ext uri="{FF2B5EF4-FFF2-40B4-BE49-F238E27FC236}">
              <a16:creationId xmlns:a16="http://schemas.microsoft.com/office/drawing/2014/main" id="{00000000-0008-0000-0300-000006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1450" y="37147500"/>
          <a:ext cx="6515100" cy="9207500"/>
        </a:xfrm>
        <a:prstGeom prst="rect">
          <a:avLst/>
        </a:prstGeom>
      </xdr:spPr>
    </xdr:pic>
    <xdr:clientData/>
  </xdr:twoCellAnchor>
  <xdr:twoCellAnchor editAs="oneCell">
    <xdr:from>
      <xdr:col>0</xdr:col>
      <xdr:colOff>171450</xdr:colOff>
      <xdr:row>195</xdr:row>
      <xdr:rowOff>0</xdr:rowOff>
    </xdr:from>
    <xdr:to>
      <xdr:col>9</xdr:col>
      <xdr:colOff>514350</xdr:colOff>
      <xdr:row>233</xdr:row>
      <xdr:rowOff>158750</xdr:rowOff>
    </xdr:to>
    <xdr:pic>
      <xdr:nvPicPr>
        <xdr:cNvPr id="7" name="図 6">
          <a:extLst>
            <a:ext uri="{FF2B5EF4-FFF2-40B4-BE49-F238E27FC236}">
              <a16:creationId xmlns:a16="http://schemas.microsoft.com/office/drawing/2014/main" id="{00000000-0008-0000-0300-000007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450" y="46434375"/>
          <a:ext cx="6515100" cy="9207500"/>
        </a:xfrm>
        <a:prstGeom prst="rect">
          <a:avLst/>
        </a:prstGeom>
      </xdr:spPr>
    </xdr:pic>
    <xdr:clientData/>
  </xdr:twoCellAnchor>
  <xdr:twoCellAnchor editAs="oneCell">
    <xdr:from>
      <xdr:col>0</xdr:col>
      <xdr:colOff>171450</xdr:colOff>
      <xdr:row>234</xdr:row>
      <xdr:rowOff>0</xdr:rowOff>
    </xdr:from>
    <xdr:to>
      <xdr:col>9</xdr:col>
      <xdr:colOff>514350</xdr:colOff>
      <xdr:row>272</xdr:row>
      <xdr:rowOff>158750</xdr:rowOff>
    </xdr:to>
    <xdr:pic>
      <xdr:nvPicPr>
        <xdr:cNvPr id="8" name="図 7">
          <a:extLst>
            <a:ext uri="{FF2B5EF4-FFF2-40B4-BE49-F238E27FC236}">
              <a16:creationId xmlns:a16="http://schemas.microsoft.com/office/drawing/2014/main" id="{00000000-0008-0000-0300-000008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1450" y="55721250"/>
          <a:ext cx="6515100" cy="9207500"/>
        </a:xfrm>
        <a:prstGeom prst="rect">
          <a:avLst/>
        </a:prstGeom>
      </xdr:spPr>
    </xdr:pic>
    <xdr:clientData/>
  </xdr:twoCellAnchor>
  <xdr:twoCellAnchor editAs="oneCell">
    <xdr:from>
      <xdr:col>0</xdr:col>
      <xdr:colOff>171450</xdr:colOff>
      <xdr:row>273</xdr:row>
      <xdr:rowOff>0</xdr:rowOff>
    </xdr:from>
    <xdr:to>
      <xdr:col>9</xdr:col>
      <xdr:colOff>514350</xdr:colOff>
      <xdr:row>311</xdr:row>
      <xdr:rowOff>158750</xdr:rowOff>
    </xdr:to>
    <xdr:pic>
      <xdr:nvPicPr>
        <xdr:cNvPr id="9" name="図 8">
          <a:extLst>
            <a:ext uri="{FF2B5EF4-FFF2-40B4-BE49-F238E27FC236}">
              <a16:creationId xmlns:a16="http://schemas.microsoft.com/office/drawing/2014/main" id="{00000000-0008-0000-0300-000009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71450" y="65008125"/>
          <a:ext cx="6515100" cy="9207500"/>
        </a:xfrm>
        <a:prstGeom prst="rect">
          <a:avLst/>
        </a:prstGeom>
      </xdr:spPr>
    </xdr:pic>
    <xdr:clientData/>
  </xdr:twoCellAnchor>
  <xdr:twoCellAnchor editAs="oneCell">
    <xdr:from>
      <xdr:col>0</xdr:col>
      <xdr:colOff>171450</xdr:colOff>
      <xdr:row>312</xdr:row>
      <xdr:rowOff>0</xdr:rowOff>
    </xdr:from>
    <xdr:to>
      <xdr:col>9</xdr:col>
      <xdr:colOff>514350</xdr:colOff>
      <xdr:row>350</xdr:row>
      <xdr:rowOff>158750</xdr:rowOff>
    </xdr:to>
    <xdr:pic>
      <xdr:nvPicPr>
        <xdr:cNvPr id="10" name="図 9">
          <a:extLst>
            <a:ext uri="{FF2B5EF4-FFF2-40B4-BE49-F238E27FC236}">
              <a16:creationId xmlns:a16="http://schemas.microsoft.com/office/drawing/2014/main" id="{00000000-0008-0000-0300-00000A00000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1450" y="74295000"/>
          <a:ext cx="6515100" cy="9207500"/>
        </a:xfrm>
        <a:prstGeom prst="rect">
          <a:avLst/>
        </a:prstGeom>
      </xdr:spPr>
    </xdr:pic>
    <xdr:clientData/>
  </xdr:twoCellAnchor>
  <xdr:twoCellAnchor editAs="oneCell">
    <xdr:from>
      <xdr:col>0</xdr:col>
      <xdr:colOff>171450</xdr:colOff>
      <xdr:row>351</xdr:row>
      <xdr:rowOff>0</xdr:rowOff>
    </xdr:from>
    <xdr:to>
      <xdr:col>9</xdr:col>
      <xdr:colOff>514350</xdr:colOff>
      <xdr:row>389</xdr:row>
      <xdr:rowOff>158750</xdr:rowOff>
    </xdr:to>
    <xdr:pic>
      <xdr:nvPicPr>
        <xdr:cNvPr id="11" name="図 10">
          <a:extLst>
            <a:ext uri="{FF2B5EF4-FFF2-40B4-BE49-F238E27FC236}">
              <a16:creationId xmlns:a16="http://schemas.microsoft.com/office/drawing/2014/main" id="{00000000-0008-0000-0300-00000B000000}"/>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1450" y="83581875"/>
          <a:ext cx="6515100" cy="9207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443677</xdr:colOff>
      <xdr:row>3</xdr:row>
      <xdr:rowOff>1</xdr:rowOff>
    </xdr:from>
    <xdr:to>
      <xdr:col>8</xdr:col>
      <xdr:colOff>242123</xdr:colOff>
      <xdr:row>37</xdr:row>
      <xdr:rowOff>173964</xdr:rowOff>
    </xdr:to>
    <xdr:pic>
      <xdr:nvPicPr>
        <xdr:cNvPr id="76801" name="Picture 1">
          <a:extLst>
            <a:ext uri="{FF2B5EF4-FFF2-40B4-BE49-F238E27FC236}">
              <a16:creationId xmlns:a16="http://schemas.microsoft.com/office/drawing/2014/main" id="{00000000-0008-0000-0400-0000012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173964</xdr:rowOff>
    </xdr:from>
    <xdr:to>
      <xdr:col>9</xdr:col>
      <xdr:colOff>636588</xdr:colOff>
      <xdr:row>38</xdr:row>
      <xdr:rowOff>95522</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49213" y="8984589"/>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1</xdr:rowOff>
    </xdr:from>
    <xdr:to>
      <xdr:col>8</xdr:col>
      <xdr:colOff>242123</xdr:colOff>
      <xdr:row>77</xdr:row>
      <xdr:rowOff>173964</xdr:rowOff>
    </xdr:to>
    <xdr:pic>
      <xdr:nvPicPr>
        <xdr:cNvPr id="76802" name="Picture 2">
          <a:extLst>
            <a:ext uri="{FF2B5EF4-FFF2-40B4-BE49-F238E27FC236}">
              <a16:creationId xmlns:a16="http://schemas.microsoft.com/office/drawing/2014/main" id="{00000000-0008-0000-0400-0000022C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173965</xdr:rowOff>
    </xdr:from>
    <xdr:to>
      <xdr:col>9</xdr:col>
      <xdr:colOff>636588</xdr:colOff>
      <xdr:row>78</xdr:row>
      <xdr:rowOff>95523</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9213" y="18509590"/>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1</xdr:rowOff>
    </xdr:from>
    <xdr:to>
      <xdr:col>8</xdr:col>
      <xdr:colOff>242123</xdr:colOff>
      <xdr:row>117</xdr:row>
      <xdr:rowOff>173964</xdr:rowOff>
    </xdr:to>
    <xdr:pic>
      <xdr:nvPicPr>
        <xdr:cNvPr id="76803" name="Picture 3">
          <a:extLst>
            <a:ext uri="{FF2B5EF4-FFF2-40B4-BE49-F238E27FC236}">
              <a16:creationId xmlns:a16="http://schemas.microsoft.com/office/drawing/2014/main" id="{00000000-0008-0000-0400-0000032C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117</xdr:row>
      <xdr:rowOff>173965</xdr:rowOff>
    </xdr:from>
    <xdr:to>
      <xdr:col>9</xdr:col>
      <xdr:colOff>636588</xdr:colOff>
      <xdr:row>118</xdr:row>
      <xdr:rowOff>95523</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49213" y="28034590"/>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123</xdr:row>
      <xdr:rowOff>1</xdr:rowOff>
    </xdr:from>
    <xdr:to>
      <xdr:col>8</xdr:col>
      <xdr:colOff>242123</xdr:colOff>
      <xdr:row>157</xdr:row>
      <xdr:rowOff>173964</xdr:rowOff>
    </xdr:to>
    <xdr:pic>
      <xdr:nvPicPr>
        <xdr:cNvPr id="76804" name="Picture 4">
          <a:extLst>
            <a:ext uri="{FF2B5EF4-FFF2-40B4-BE49-F238E27FC236}">
              <a16:creationId xmlns:a16="http://schemas.microsoft.com/office/drawing/2014/main" id="{00000000-0008-0000-0400-0000042C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477" y="29289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157</xdr:row>
      <xdr:rowOff>173961</xdr:rowOff>
    </xdr:from>
    <xdr:to>
      <xdr:col>9</xdr:col>
      <xdr:colOff>636588</xdr:colOff>
      <xdr:row>158</xdr:row>
      <xdr:rowOff>95519</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49213" y="37559586"/>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163</xdr:row>
      <xdr:rowOff>0</xdr:rowOff>
    </xdr:from>
    <xdr:to>
      <xdr:col>8</xdr:col>
      <xdr:colOff>242123</xdr:colOff>
      <xdr:row>172</xdr:row>
      <xdr:rowOff>83781</xdr:rowOff>
    </xdr:to>
    <xdr:pic>
      <xdr:nvPicPr>
        <xdr:cNvPr id="76805" name="Picture 5">
          <a:extLst>
            <a:ext uri="{FF2B5EF4-FFF2-40B4-BE49-F238E27FC236}">
              <a16:creationId xmlns:a16="http://schemas.microsoft.com/office/drawing/2014/main" id="{00000000-0008-0000-0400-0000052C01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9477" y="38814375"/>
          <a:ext cx="4599046" cy="2226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172</xdr:row>
      <xdr:rowOff>83781</xdr:rowOff>
    </xdr:from>
    <xdr:to>
      <xdr:col>9</xdr:col>
      <xdr:colOff>636588</xdr:colOff>
      <xdr:row>173</xdr:row>
      <xdr:rowOff>5339</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49213" y="41041281"/>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121</xdr:row>
      <xdr:rowOff>0</xdr:rowOff>
    </xdr:from>
    <xdr:to>
      <xdr:col>9</xdr:col>
      <xdr:colOff>702365</xdr:colOff>
      <xdr:row>121</xdr:row>
      <xdr:rowOff>180975</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a:spLocks/>
        </xdr:cNvSpPr>
      </xdr:nvSpPr>
      <xdr:spPr>
        <a:xfrm>
          <a:off x="0" y="2881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161</xdr:row>
      <xdr:rowOff>0</xdr:rowOff>
    </xdr:from>
    <xdr:to>
      <xdr:col>9</xdr:col>
      <xdr:colOff>702365</xdr:colOff>
      <xdr:row>161</xdr:row>
      <xdr:rowOff>180975</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a:spLocks/>
        </xdr:cNvSpPr>
      </xdr:nvSpPr>
      <xdr:spPr>
        <a:xfrm>
          <a:off x="0" y="383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122</xdr:row>
      <xdr:rowOff>0</xdr:rowOff>
    </xdr:from>
    <xdr:to>
      <xdr:col>9</xdr:col>
      <xdr:colOff>690318</xdr:colOff>
      <xdr:row>122</xdr:row>
      <xdr:rowOff>190501</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a:spLocks/>
        </xdr:cNvSpPr>
      </xdr:nvSpPr>
      <xdr:spPr>
        <a:xfrm>
          <a:off x="0" y="2905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162</xdr:row>
      <xdr:rowOff>0</xdr:rowOff>
    </xdr:from>
    <xdr:to>
      <xdr:col>9</xdr:col>
      <xdr:colOff>690318</xdr:colOff>
      <xdr:row>162</xdr:row>
      <xdr:rowOff>190501</xdr:rowOff>
    </xdr:to>
    <xdr:sp macro="" textlink="">
      <xdr:nvSpPr>
        <xdr:cNvPr id="21" name="テキスト ボックス 20">
          <a:extLst>
            <a:ext uri="{FF2B5EF4-FFF2-40B4-BE49-F238E27FC236}">
              <a16:creationId xmlns:a16="http://schemas.microsoft.com/office/drawing/2014/main" id="{00000000-0008-0000-0400-000015000000}"/>
            </a:ext>
          </a:extLst>
        </xdr:cNvPr>
        <xdr:cNvSpPr txBox="1">
          <a:spLocks/>
        </xdr:cNvSpPr>
      </xdr:nvSpPr>
      <xdr:spPr>
        <a:xfrm>
          <a:off x="0" y="385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22" name="テキスト ボックス 21">
          <a:extLst>
            <a:ext uri="{FF2B5EF4-FFF2-40B4-BE49-F238E27FC236}">
              <a16:creationId xmlns:a16="http://schemas.microsoft.com/office/drawing/2014/main" id="{00000000-0008-0000-0400-000016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１／５</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23" name="テキスト ボックス 22">
          <a:extLst>
            <a:ext uri="{FF2B5EF4-FFF2-40B4-BE49-F238E27FC236}">
              <a16:creationId xmlns:a16="http://schemas.microsoft.com/office/drawing/2014/main" id="{00000000-0008-0000-0400-000017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２／５</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３／５</a:t>
          </a:r>
        </a:p>
      </xdr:txBody>
    </xdr:sp>
    <xdr:clientData/>
  </xdr:twoCellAnchor>
  <xdr:twoCellAnchor editAs="absolute">
    <xdr:from>
      <xdr:col>0</xdr:col>
      <xdr:colOff>0</xdr:colOff>
      <xdr:row>159</xdr:row>
      <xdr:rowOff>48260</xdr:rowOff>
    </xdr:from>
    <xdr:to>
      <xdr:col>9</xdr:col>
      <xdr:colOff>702365</xdr:colOff>
      <xdr:row>159</xdr:row>
      <xdr:rowOff>219710</xdr:rowOff>
    </xdr:to>
    <xdr:sp macro="" textlink="">
      <xdr:nvSpPr>
        <xdr:cNvPr id="25" name="テキスト ボックス 24">
          <a:extLst>
            <a:ext uri="{FF2B5EF4-FFF2-40B4-BE49-F238E27FC236}">
              <a16:creationId xmlns:a16="http://schemas.microsoft.com/office/drawing/2014/main" id="{00000000-0008-0000-0400-000019000000}"/>
            </a:ext>
          </a:extLst>
        </xdr:cNvPr>
        <xdr:cNvSpPr txBox="1">
          <a:spLocks/>
        </xdr:cNvSpPr>
      </xdr:nvSpPr>
      <xdr:spPr>
        <a:xfrm>
          <a:off x="0" y="3791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４／５</a:t>
          </a:r>
        </a:p>
      </xdr:txBody>
    </xdr:sp>
    <xdr:clientData/>
  </xdr:twoCellAnchor>
  <xdr:twoCellAnchor editAs="absolute">
    <xdr:from>
      <xdr:col>0</xdr:col>
      <xdr:colOff>0</xdr:colOff>
      <xdr:row>199</xdr:row>
      <xdr:rowOff>48260</xdr:rowOff>
    </xdr:from>
    <xdr:to>
      <xdr:col>9</xdr:col>
      <xdr:colOff>702365</xdr:colOff>
      <xdr:row>199</xdr:row>
      <xdr:rowOff>219710</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a:spLocks/>
        </xdr:cNvSpPr>
      </xdr:nvSpPr>
      <xdr:spPr>
        <a:xfrm>
          <a:off x="0" y="474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５／５</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182032</xdr:rowOff>
    </xdr:to>
    <xdr:pic>
      <xdr:nvPicPr>
        <xdr:cNvPr id="77825" name="Picture 1">
          <a:extLst>
            <a:ext uri="{FF2B5EF4-FFF2-40B4-BE49-F238E27FC236}">
              <a16:creationId xmlns:a16="http://schemas.microsoft.com/office/drawing/2014/main" id="{00000000-0008-0000-0500-00000130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7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182032</xdr:rowOff>
    </xdr:from>
    <xdr:to>
      <xdr:col>9</xdr:col>
      <xdr:colOff>636588</xdr:colOff>
      <xdr:row>38</xdr:row>
      <xdr:rowOff>103590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49213" y="8992657"/>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77</xdr:row>
      <xdr:rowOff>190100</xdr:rowOff>
    </xdr:to>
    <xdr:pic>
      <xdr:nvPicPr>
        <xdr:cNvPr id="77826" name="Picture 2">
          <a:extLst>
            <a:ext uri="{FF2B5EF4-FFF2-40B4-BE49-F238E27FC236}">
              <a16:creationId xmlns:a16="http://schemas.microsoft.com/office/drawing/2014/main" id="{00000000-0008-0000-0500-00000230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190100</xdr:rowOff>
    </xdr:from>
    <xdr:to>
      <xdr:col>9</xdr:col>
      <xdr:colOff>636588</xdr:colOff>
      <xdr:row>78</xdr:row>
      <xdr:rowOff>111658</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9213" y="18525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0</xdr:rowOff>
    </xdr:from>
    <xdr:to>
      <xdr:col>8</xdr:col>
      <xdr:colOff>242123</xdr:colOff>
      <xdr:row>117</xdr:row>
      <xdr:rowOff>182032</xdr:rowOff>
    </xdr:to>
    <xdr:pic>
      <xdr:nvPicPr>
        <xdr:cNvPr id="77827" name="Picture 3">
          <a:extLst>
            <a:ext uri="{FF2B5EF4-FFF2-40B4-BE49-F238E27FC236}">
              <a16:creationId xmlns:a16="http://schemas.microsoft.com/office/drawing/2014/main" id="{00000000-0008-0000-0500-00000330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5"/>
          <a:ext cx="4599046" cy="827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117</xdr:row>
      <xdr:rowOff>182032</xdr:rowOff>
    </xdr:from>
    <xdr:to>
      <xdr:col>9</xdr:col>
      <xdr:colOff>636588</xdr:colOff>
      <xdr:row>118</xdr:row>
      <xdr:rowOff>103590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49213" y="28042657"/>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123</xdr:row>
      <xdr:rowOff>0</xdr:rowOff>
    </xdr:from>
    <xdr:to>
      <xdr:col>8</xdr:col>
      <xdr:colOff>242123</xdr:colOff>
      <xdr:row>151</xdr:row>
      <xdr:rowOff>206863</xdr:rowOff>
    </xdr:to>
    <xdr:pic>
      <xdr:nvPicPr>
        <xdr:cNvPr id="77828" name="Picture 4">
          <a:extLst>
            <a:ext uri="{FF2B5EF4-FFF2-40B4-BE49-F238E27FC236}">
              <a16:creationId xmlns:a16="http://schemas.microsoft.com/office/drawing/2014/main" id="{00000000-0008-0000-0500-00000430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477" y="29289375"/>
          <a:ext cx="4599046" cy="6874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151</xdr:row>
      <xdr:rowOff>206865</xdr:rowOff>
    </xdr:from>
    <xdr:to>
      <xdr:col>9</xdr:col>
      <xdr:colOff>636588</xdr:colOff>
      <xdr:row>152</xdr:row>
      <xdr:rowOff>128423</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49213" y="36163740"/>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121</xdr:row>
      <xdr:rowOff>0</xdr:rowOff>
    </xdr:from>
    <xdr:to>
      <xdr:col>9</xdr:col>
      <xdr:colOff>702365</xdr:colOff>
      <xdr:row>121</xdr:row>
      <xdr:rowOff>180975</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a:spLocks/>
        </xdr:cNvSpPr>
      </xdr:nvSpPr>
      <xdr:spPr>
        <a:xfrm>
          <a:off x="0" y="2881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122</xdr:row>
      <xdr:rowOff>0</xdr:rowOff>
    </xdr:from>
    <xdr:to>
      <xdr:col>9</xdr:col>
      <xdr:colOff>690318</xdr:colOff>
      <xdr:row>122</xdr:row>
      <xdr:rowOff>190501</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a:spLocks/>
        </xdr:cNvSpPr>
      </xdr:nvSpPr>
      <xdr:spPr>
        <a:xfrm>
          <a:off x="0" y="2905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１／４</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２／４</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３／４</a:t>
          </a:r>
        </a:p>
      </xdr:txBody>
    </xdr:sp>
    <xdr:clientData/>
  </xdr:twoCellAnchor>
  <xdr:twoCellAnchor editAs="absolute">
    <xdr:from>
      <xdr:col>0</xdr:col>
      <xdr:colOff>0</xdr:colOff>
      <xdr:row>159</xdr:row>
      <xdr:rowOff>48260</xdr:rowOff>
    </xdr:from>
    <xdr:to>
      <xdr:col>9</xdr:col>
      <xdr:colOff>702365</xdr:colOff>
      <xdr:row>159</xdr:row>
      <xdr:rowOff>219710</xdr:rowOff>
    </xdr:to>
    <xdr:sp macro="" textlink="">
      <xdr:nvSpPr>
        <xdr:cNvPr id="21" name="テキスト ボックス 20">
          <a:extLst>
            <a:ext uri="{FF2B5EF4-FFF2-40B4-BE49-F238E27FC236}">
              <a16:creationId xmlns:a16="http://schemas.microsoft.com/office/drawing/2014/main" id="{00000000-0008-0000-0500-000015000000}"/>
            </a:ext>
          </a:extLst>
        </xdr:cNvPr>
        <xdr:cNvSpPr txBox="1">
          <a:spLocks/>
        </xdr:cNvSpPr>
      </xdr:nvSpPr>
      <xdr:spPr>
        <a:xfrm>
          <a:off x="0" y="3791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４／４</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443677</xdr:colOff>
      <xdr:row>3</xdr:row>
      <xdr:rowOff>1</xdr:rowOff>
    </xdr:from>
    <xdr:to>
      <xdr:col>8</xdr:col>
      <xdr:colOff>242123</xdr:colOff>
      <xdr:row>37</xdr:row>
      <xdr:rowOff>206238</xdr:rowOff>
    </xdr:to>
    <xdr:pic>
      <xdr:nvPicPr>
        <xdr:cNvPr id="78849" name="Picture 1">
          <a:extLst>
            <a:ext uri="{FF2B5EF4-FFF2-40B4-BE49-F238E27FC236}">
              <a16:creationId xmlns:a16="http://schemas.microsoft.com/office/drawing/2014/main" id="{00000000-0008-0000-0600-0000013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6"/>
          <a:ext cx="4599046" cy="830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206238</xdr:rowOff>
    </xdr:from>
    <xdr:to>
      <xdr:col>9</xdr:col>
      <xdr:colOff>636588</xdr:colOff>
      <xdr:row>38</xdr:row>
      <xdr:rowOff>127796</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49213" y="9016863"/>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南関東（埼玉、千葉、東京、神奈川）　１／１</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190100</xdr:rowOff>
    </xdr:to>
    <xdr:pic>
      <xdr:nvPicPr>
        <xdr:cNvPr id="79873" name="Picture 1">
          <a:extLst>
            <a:ext uri="{FF2B5EF4-FFF2-40B4-BE49-F238E27FC236}">
              <a16:creationId xmlns:a16="http://schemas.microsoft.com/office/drawing/2014/main" id="{00000000-0008-0000-0700-0000013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190100</xdr:rowOff>
    </xdr:from>
    <xdr:to>
      <xdr:col>9</xdr:col>
      <xdr:colOff>636588</xdr:colOff>
      <xdr:row>38</xdr:row>
      <xdr:rowOff>111658</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49213" y="900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77</xdr:row>
      <xdr:rowOff>190100</xdr:rowOff>
    </xdr:to>
    <xdr:pic>
      <xdr:nvPicPr>
        <xdr:cNvPr id="79874" name="Picture 2">
          <a:extLst>
            <a:ext uri="{FF2B5EF4-FFF2-40B4-BE49-F238E27FC236}">
              <a16:creationId xmlns:a16="http://schemas.microsoft.com/office/drawing/2014/main" id="{00000000-0008-0000-0700-00000238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190100</xdr:rowOff>
    </xdr:from>
    <xdr:to>
      <xdr:col>9</xdr:col>
      <xdr:colOff>636588</xdr:colOff>
      <xdr:row>78</xdr:row>
      <xdr:rowOff>111658</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49213" y="18525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1</xdr:rowOff>
    </xdr:from>
    <xdr:to>
      <xdr:col>8</xdr:col>
      <xdr:colOff>242123</xdr:colOff>
      <xdr:row>88</xdr:row>
      <xdr:rowOff>27719</xdr:rowOff>
    </xdr:to>
    <xdr:pic>
      <xdr:nvPicPr>
        <xdr:cNvPr id="79875" name="Picture 3">
          <a:extLst>
            <a:ext uri="{FF2B5EF4-FFF2-40B4-BE49-F238E27FC236}">
              <a16:creationId xmlns:a16="http://schemas.microsoft.com/office/drawing/2014/main" id="{00000000-0008-0000-0700-00000338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6"/>
          <a:ext cx="4599046" cy="1218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88</xdr:row>
      <xdr:rowOff>27719</xdr:rowOff>
    </xdr:from>
    <xdr:to>
      <xdr:col>9</xdr:col>
      <xdr:colOff>636588</xdr:colOff>
      <xdr:row>88</xdr:row>
      <xdr:rowOff>187402</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49213" y="20982719"/>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3" name="テキスト ボックス 12">
          <a:extLst>
            <a:ext uri="{FF2B5EF4-FFF2-40B4-BE49-F238E27FC236}">
              <a16:creationId xmlns:a16="http://schemas.microsoft.com/office/drawing/2014/main" id="{00000000-0008-0000-0700-00000D000000}"/>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北関東・甲信（茨城、栃木、群馬、山梨、長野）　１／３</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北関東・甲信（茨城、栃木、群馬、山梨、長野）　２／３</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北関東・甲信（茨城、栃木、群馬、山梨、長野）　３／３</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190100</xdr:rowOff>
    </xdr:to>
    <xdr:pic>
      <xdr:nvPicPr>
        <xdr:cNvPr id="80897" name="Picture 1">
          <a:extLst>
            <a:ext uri="{FF2B5EF4-FFF2-40B4-BE49-F238E27FC236}">
              <a16:creationId xmlns:a16="http://schemas.microsoft.com/office/drawing/2014/main" id="{00000000-0008-0000-0800-0000013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190100</xdr:rowOff>
    </xdr:from>
    <xdr:to>
      <xdr:col>9</xdr:col>
      <xdr:colOff>636588</xdr:colOff>
      <xdr:row>38</xdr:row>
      <xdr:rowOff>111658</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49213" y="900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60</xdr:row>
      <xdr:rowOff>2263</xdr:rowOff>
    </xdr:to>
    <xdr:pic>
      <xdr:nvPicPr>
        <xdr:cNvPr id="80898" name="Picture 2">
          <a:extLst>
            <a:ext uri="{FF2B5EF4-FFF2-40B4-BE49-F238E27FC236}">
              <a16:creationId xmlns:a16="http://schemas.microsoft.com/office/drawing/2014/main" id="{00000000-0008-0000-0800-0000023C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4050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60</xdr:row>
      <xdr:rowOff>2263</xdr:rowOff>
    </xdr:from>
    <xdr:to>
      <xdr:col>9</xdr:col>
      <xdr:colOff>636588</xdr:colOff>
      <xdr:row>60</xdr:row>
      <xdr:rowOff>161946</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49213" y="14289763"/>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北陸（新潟、富山、石川、福井）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北陸（新潟、富山、石川、福井）　２／２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AQ47"/>
  <sheetViews>
    <sheetView showGridLines="0" tabSelected="1" zoomScale="70" zoomScaleNormal="70" zoomScaleSheetLayoutView="85" workbookViewId="0">
      <selection activeCell="H38" sqref="H38"/>
    </sheetView>
  </sheetViews>
  <sheetFormatPr defaultColWidth="6.25" defaultRowHeight="0" customHeight="1" zeroHeight="1"/>
  <cols>
    <col min="1" max="1" width="2.75" style="1" customWidth="1"/>
    <col min="2" max="2" width="4.375" style="1" customWidth="1"/>
    <col min="3" max="3" width="11.375" style="1" customWidth="1"/>
    <col min="4" max="4" width="8.75" style="1" customWidth="1"/>
    <col min="5" max="5" width="9.125" style="1" customWidth="1"/>
    <col min="6" max="6" width="10.75" style="1" customWidth="1"/>
    <col min="7" max="7" width="11.375" style="1" customWidth="1"/>
    <col min="8" max="8" width="11.25" style="1" customWidth="1"/>
    <col min="9" max="9" width="12.625" style="1" customWidth="1"/>
    <col min="10" max="10" width="4.25" style="1" customWidth="1"/>
    <col min="11" max="11" width="18.25" style="1" customWidth="1"/>
    <col min="12" max="12" width="7.75" style="1" customWidth="1"/>
    <col min="13" max="13" width="7.625" style="1" bestFit="1" customWidth="1"/>
    <col min="14" max="14" width="6.625" style="1" customWidth="1"/>
    <col min="15" max="15" width="8.625" style="1" bestFit="1" customWidth="1"/>
    <col min="16" max="16" width="6.625" style="1" customWidth="1"/>
    <col min="17" max="17" width="6.25" style="1" customWidth="1"/>
    <col min="18" max="18" width="4.25" style="1" customWidth="1"/>
    <col min="19" max="19" width="8.125" style="1" customWidth="1"/>
    <col min="20" max="20" width="5.875" style="1" customWidth="1"/>
    <col min="21" max="21" width="0.5" style="1" customWidth="1"/>
    <col min="22" max="23" width="6.25" style="1" customWidth="1"/>
    <col min="24" max="24" width="18.625" style="1" hidden="1" customWidth="1"/>
    <col min="25" max="25" width="16.125" style="1" hidden="1" customWidth="1"/>
    <col min="26" max="27" width="9.25" style="1" hidden="1" customWidth="1"/>
    <col min="28" max="16384" width="6.25" style="1"/>
  </cols>
  <sheetData>
    <row r="1" spans="1:27" s="80" customFormat="1" ht="17.25" customHeight="1">
      <c r="A1" s="83" t="s">
        <v>100</v>
      </c>
      <c r="B1" s="82"/>
      <c r="C1" s="82"/>
      <c r="D1" s="82"/>
      <c r="E1" s="74"/>
      <c r="F1" s="82"/>
      <c r="G1" s="82"/>
      <c r="H1" s="82"/>
      <c r="I1" s="82"/>
      <c r="J1" s="82"/>
      <c r="K1" s="82"/>
      <c r="L1" s="82"/>
      <c r="M1" s="82"/>
      <c r="N1" s="24"/>
      <c r="O1" s="82"/>
      <c r="P1" s="82"/>
      <c r="Q1" s="82"/>
      <c r="R1" s="82"/>
      <c r="S1" s="82"/>
      <c r="T1" s="81" t="s">
        <v>133</v>
      </c>
      <c r="X1" s="80" t="s">
        <v>99</v>
      </c>
    </row>
    <row r="2" spans="1:27" ht="9.75" customHeight="1">
      <c r="A2" s="24"/>
      <c r="B2" s="24"/>
      <c r="C2" s="24"/>
      <c r="D2" s="24"/>
      <c r="E2" s="24"/>
      <c r="F2" s="24"/>
      <c r="G2" s="24"/>
      <c r="H2" s="24"/>
      <c r="I2" s="24"/>
      <c r="J2" s="24"/>
      <c r="K2" s="24"/>
      <c r="L2" s="24"/>
      <c r="M2" s="24"/>
      <c r="N2" s="24"/>
      <c r="O2" s="24"/>
      <c r="P2" s="24"/>
      <c r="Q2" s="24"/>
      <c r="R2" s="24"/>
      <c r="S2" s="24"/>
      <c r="T2" s="24" t="s">
        <v>132</v>
      </c>
      <c r="Y2" s="195" t="s">
        <v>98</v>
      </c>
      <c r="Z2" s="47" t="s">
        <v>97</v>
      </c>
      <c r="AA2" s="87"/>
    </row>
    <row r="3" spans="1:27" ht="17.25" customHeight="1">
      <c r="A3" s="196" t="s">
        <v>96</v>
      </c>
      <c r="B3" s="197"/>
      <c r="C3" s="198"/>
      <c r="D3" s="199"/>
      <c r="E3" s="199"/>
      <c r="F3" s="200"/>
      <c r="G3" s="88" t="s">
        <v>95</v>
      </c>
      <c r="H3" s="212"/>
      <c r="I3" s="213"/>
      <c r="J3" s="214"/>
      <c r="K3" s="79" t="s">
        <v>94</v>
      </c>
      <c r="L3" s="24"/>
      <c r="M3" s="24"/>
      <c r="N3" s="24"/>
      <c r="O3" s="24"/>
      <c r="P3" s="24"/>
      <c r="Q3" s="24"/>
      <c r="R3" s="24"/>
      <c r="S3" s="24"/>
      <c r="T3" s="24"/>
      <c r="Y3" s="195"/>
      <c r="Z3" s="87" t="s">
        <v>93</v>
      </c>
      <c r="AA3" s="87" t="s">
        <v>92</v>
      </c>
    </row>
    <row r="4" spans="1:27" ht="17.25" customHeight="1">
      <c r="A4" s="74" t="s">
        <v>91</v>
      </c>
      <c r="B4" s="24"/>
      <c r="C4" s="24"/>
      <c r="D4" s="24"/>
      <c r="E4" s="24"/>
      <c r="F4" s="24"/>
      <c r="G4" s="24"/>
      <c r="H4" s="24"/>
      <c r="I4" s="24"/>
      <c r="J4" s="24"/>
      <c r="K4" s="24"/>
      <c r="L4" s="24"/>
      <c r="M4" s="24"/>
      <c r="N4" s="24"/>
      <c r="O4" s="24"/>
      <c r="P4" s="24"/>
      <c r="Q4" s="24"/>
      <c r="R4" s="24"/>
      <c r="S4" s="24"/>
      <c r="T4" s="24"/>
      <c r="X4" s="47" t="s">
        <v>90</v>
      </c>
      <c r="Y4" s="47">
        <v>0.09</v>
      </c>
      <c r="Z4" s="47">
        <v>0.04</v>
      </c>
      <c r="AA4" s="47">
        <v>0.09</v>
      </c>
    </row>
    <row r="5" spans="1:27" ht="17.25" customHeight="1">
      <c r="A5" s="224" t="s">
        <v>89</v>
      </c>
      <c r="B5" s="225"/>
      <c r="C5" s="160" t="s">
        <v>88</v>
      </c>
      <c r="D5" s="161"/>
      <c r="E5" s="78" t="s">
        <v>87</v>
      </c>
      <c r="F5" s="160" t="s">
        <v>86</v>
      </c>
      <c r="G5" s="161"/>
      <c r="H5" s="24"/>
      <c r="I5" s="24"/>
      <c r="J5" s="24"/>
      <c r="K5" s="24"/>
      <c r="L5" s="24"/>
      <c r="M5" s="24"/>
      <c r="N5" s="24"/>
      <c r="O5" s="24"/>
      <c r="P5" s="24"/>
      <c r="Q5" s="24"/>
      <c r="R5" s="24"/>
      <c r="S5" s="24"/>
      <c r="T5" s="24"/>
      <c r="X5" s="47" t="s">
        <v>85</v>
      </c>
      <c r="Y5" s="47">
        <v>0.09</v>
      </c>
      <c r="Z5" s="47" t="s">
        <v>129</v>
      </c>
      <c r="AA5" s="47">
        <v>0.09</v>
      </c>
    </row>
    <row r="6" spans="1:27" ht="17.25" customHeight="1">
      <c r="A6" s="226" t="s">
        <v>84</v>
      </c>
      <c r="B6" s="227"/>
      <c r="C6" s="76" t="s">
        <v>131</v>
      </c>
      <c r="D6" s="77">
        <v>15</v>
      </c>
      <c r="E6" s="124">
        <v>60</v>
      </c>
      <c r="F6" s="75" t="s">
        <v>130</v>
      </c>
      <c r="G6" s="126" t="str">
        <f>IF(H3=X10,"",IF(H3=X11,Y11,IF(H3=X12,Y12,IF(H3=X13,Y13,IF(H3=X14,Y14,IF(H3=X16,Y16,IF(H3=X17,Y17,IF(H3=X15,Y15,IF(H3=X18,Y18,falese)))))))))</f>
        <v/>
      </c>
      <c r="H6" s="24"/>
      <c r="I6" s="24"/>
      <c r="J6" s="24"/>
      <c r="K6" s="24"/>
      <c r="L6" s="24"/>
      <c r="M6" s="24"/>
      <c r="N6" s="24"/>
      <c r="O6" s="24"/>
      <c r="P6" s="24"/>
      <c r="Q6" s="24"/>
      <c r="R6" s="24"/>
      <c r="S6" s="24"/>
      <c r="T6" s="24"/>
      <c r="X6" s="47" t="s">
        <v>83</v>
      </c>
      <c r="Y6" s="47">
        <v>0.11</v>
      </c>
      <c r="Z6" s="47">
        <v>0.11</v>
      </c>
      <c r="AA6" s="47" t="s">
        <v>129</v>
      </c>
    </row>
    <row r="7" spans="1:27" ht="17.25" customHeight="1">
      <c r="A7" s="228" t="s">
        <v>82</v>
      </c>
      <c r="B7" s="229"/>
      <c r="C7" s="76" t="s">
        <v>128</v>
      </c>
      <c r="D7" s="123"/>
      <c r="E7" s="124">
        <v>70</v>
      </c>
      <c r="F7" s="75" t="s">
        <v>127</v>
      </c>
      <c r="G7" s="126" t="str">
        <f>IF(H3=X10,"",IF(H3=X11,Z11,IF(H3=X12,Z12,IF(H3=X13,Z13,IF(H3=X14,Z14,IF(H3=X16,Z16,IF(H3=X17,Z17,IF(H3=X15,Z15,IF(H3=X18,Z18,FALSE)))))))))</f>
        <v/>
      </c>
      <c r="H7" s="24"/>
      <c r="I7" s="24"/>
      <c r="J7" s="24"/>
      <c r="K7" s="24"/>
      <c r="L7" s="24"/>
      <c r="M7" s="24"/>
      <c r="N7" s="24"/>
      <c r="O7" s="24"/>
      <c r="P7" s="24"/>
      <c r="Q7" s="24"/>
      <c r="R7" s="24"/>
      <c r="S7" s="24"/>
      <c r="T7" s="24"/>
      <c r="X7" s="47" t="s">
        <v>81</v>
      </c>
      <c r="Y7" s="47">
        <v>0.11</v>
      </c>
      <c r="Z7" s="47">
        <v>0.04</v>
      </c>
      <c r="AA7" s="47">
        <v>0.11</v>
      </c>
    </row>
    <row r="8" spans="1:27" ht="17.25" customHeight="1">
      <c r="A8" s="24"/>
      <c r="B8" s="24"/>
      <c r="C8" s="181" t="s">
        <v>126</v>
      </c>
      <c r="D8" s="182"/>
      <c r="E8" s="182"/>
      <c r="F8" s="182"/>
      <c r="G8" s="182"/>
      <c r="H8" s="24"/>
      <c r="I8" s="24"/>
      <c r="J8" s="24"/>
      <c r="K8" s="24"/>
      <c r="L8" s="24"/>
      <c r="M8" s="24"/>
      <c r="N8" s="24"/>
      <c r="O8" s="24"/>
      <c r="P8" s="24"/>
      <c r="Q8" s="24"/>
      <c r="R8" s="24"/>
      <c r="S8" s="24"/>
      <c r="T8" s="24"/>
      <c r="X8" s="47" t="s">
        <v>80</v>
      </c>
      <c r="Y8" s="47">
        <v>0.15</v>
      </c>
      <c r="Z8" s="47">
        <v>0.04</v>
      </c>
      <c r="AA8" s="47">
        <v>0.15</v>
      </c>
    </row>
    <row r="9" spans="1:27" ht="17.25" customHeight="1" thickBot="1">
      <c r="A9" s="74" t="s">
        <v>79</v>
      </c>
      <c r="B9" s="24"/>
      <c r="C9" s="24"/>
      <c r="D9" s="24"/>
      <c r="E9" s="24"/>
      <c r="F9" s="24"/>
      <c r="G9" s="24"/>
      <c r="H9" s="24"/>
      <c r="I9" s="24"/>
      <c r="J9" s="74"/>
      <c r="K9" s="74" t="s">
        <v>125</v>
      </c>
      <c r="L9" s="74"/>
      <c r="M9" s="24"/>
      <c r="N9" s="24"/>
      <c r="O9" s="24"/>
      <c r="P9" s="24"/>
      <c r="Q9" s="24"/>
      <c r="R9" s="24"/>
      <c r="S9" s="24"/>
      <c r="T9" s="24"/>
      <c r="X9" s="73"/>
      <c r="Y9" s="73"/>
      <c r="Z9" s="73"/>
      <c r="AA9" s="73"/>
    </row>
    <row r="10" spans="1:27" ht="17.25" customHeight="1">
      <c r="A10" s="230" t="s">
        <v>78</v>
      </c>
      <c r="B10" s="230"/>
      <c r="C10" s="231"/>
      <c r="D10" s="201" t="s">
        <v>77</v>
      </c>
      <c r="E10" s="202"/>
      <c r="F10" s="72" t="s">
        <v>76</v>
      </c>
      <c r="G10" s="89" t="s">
        <v>75</v>
      </c>
      <c r="H10" s="72" t="s">
        <v>74</v>
      </c>
      <c r="I10" s="89" t="s">
        <v>73</v>
      </c>
      <c r="J10" s="24"/>
      <c r="K10" s="203"/>
      <c r="L10" s="215" t="s">
        <v>72</v>
      </c>
      <c r="M10" s="216"/>
      <c r="N10" s="219" t="s">
        <v>71</v>
      </c>
      <c r="O10" s="219"/>
      <c r="P10" s="219" t="s">
        <v>70</v>
      </c>
      <c r="Q10" s="219"/>
      <c r="R10" s="221"/>
      <c r="S10" s="206" t="s">
        <v>69</v>
      </c>
      <c r="T10" s="207"/>
      <c r="X10" s="47"/>
      <c r="Y10" s="47"/>
      <c r="Z10" s="47"/>
    </row>
    <row r="11" spans="1:27" ht="17.25" customHeight="1">
      <c r="A11" s="230"/>
      <c r="B11" s="230"/>
      <c r="C11" s="231"/>
      <c r="D11" s="71"/>
      <c r="E11" s="70" t="s">
        <v>68</v>
      </c>
      <c r="F11" s="69" t="s">
        <v>67</v>
      </c>
      <c r="G11" s="68" t="s">
        <v>124</v>
      </c>
      <c r="H11" s="69" t="s">
        <v>66</v>
      </c>
      <c r="I11" s="68" t="s">
        <v>123</v>
      </c>
      <c r="J11" s="24"/>
      <c r="K11" s="204"/>
      <c r="L11" s="217"/>
      <c r="M11" s="218"/>
      <c r="N11" s="220"/>
      <c r="O11" s="220"/>
      <c r="P11" s="220"/>
      <c r="Q11" s="220"/>
      <c r="R11" s="222"/>
      <c r="S11" s="208"/>
      <c r="T11" s="209"/>
      <c r="X11" s="47" t="s">
        <v>65</v>
      </c>
      <c r="Y11" s="47">
        <v>0.09</v>
      </c>
      <c r="Z11" s="47">
        <v>0.04</v>
      </c>
    </row>
    <row r="12" spans="1:27" ht="17.25" customHeight="1">
      <c r="A12" s="232"/>
      <c r="B12" s="232"/>
      <c r="C12" s="233"/>
      <c r="D12" s="67" t="s">
        <v>122</v>
      </c>
      <c r="E12" s="66" t="s">
        <v>121</v>
      </c>
      <c r="F12" s="65" t="s">
        <v>120</v>
      </c>
      <c r="G12" s="64" t="s">
        <v>64</v>
      </c>
      <c r="H12" s="65" t="s">
        <v>119</v>
      </c>
      <c r="I12" s="64" t="s">
        <v>63</v>
      </c>
      <c r="J12" s="24"/>
      <c r="K12" s="205"/>
      <c r="L12" s="210" t="s">
        <v>101</v>
      </c>
      <c r="M12" s="210"/>
      <c r="N12" s="210" t="s">
        <v>118</v>
      </c>
      <c r="O12" s="210"/>
      <c r="P12" s="210" t="s">
        <v>117</v>
      </c>
      <c r="Q12" s="210"/>
      <c r="R12" s="211"/>
      <c r="S12" s="63" t="s">
        <v>116</v>
      </c>
      <c r="T12" s="62" t="s">
        <v>62</v>
      </c>
      <c r="X12" s="47" t="s">
        <v>61</v>
      </c>
      <c r="Y12" s="47">
        <v>0.09</v>
      </c>
      <c r="Z12" s="47">
        <v>0.09</v>
      </c>
    </row>
    <row r="13" spans="1:27" ht="17.25" customHeight="1">
      <c r="A13" s="175" t="s">
        <v>60</v>
      </c>
      <c r="B13" s="176"/>
      <c r="C13" s="177"/>
      <c r="D13" s="157"/>
      <c r="E13" s="157"/>
      <c r="F13" s="156"/>
      <c r="G13" s="156"/>
      <c r="H13" s="156"/>
      <c r="I13" s="156"/>
      <c r="J13" s="24"/>
      <c r="K13" s="61"/>
      <c r="L13" s="60" t="s">
        <v>115</v>
      </c>
      <c r="M13" s="38">
        <f>IF(D6="","",D6)</f>
        <v>15</v>
      </c>
      <c r="N13" s="60" t="s">
        <v>59</v>
      </c>
      <c r="O13" s="38">
        <f>IF(M13="","",IF(M13&gt;=0,100*(POWER(10,-7.90298*(373.16/(M13+273.16)-1)+5.02808*LOG10(373.16/(M13+273.16))-1.3816*POWER(10,-7)*(POWER(10,11.344*(1-(M13+273.16)/373.16))-1)+8.1328*POWER(10,-3)*(POWER(10,-3.49149*(373.16/(M13+273.16)-1))-1)+LOG10(1013.246))),100*(POWER(10,-9.09718*(273.16/(M13+273.16)-1)-3.56654*LOG10(273.16/(M13+273.16))+0.876793*(1-(M13+273.16)/273.16)+LOG10(6.1071)))))</f>
        <v>1704.3783226662495</v>
      </c>
      <c r="P13" s="60" t="s">
        <v>58</v>
      </c>
      <c r="Q13" s="149">
        <f>IF(O13="","",O13*E6*0.01)</f>
        <v>1022.6269935997498</v>
      </c>
      <c r="R13" s="149"/>
      <c r="S13" s="36">
        <f>IF(O13="","",O13-Q13)</f>
        <v>681.75132906649969</v>
      </c>
      <c r="T13" s="35" t="str">
        <f>IF(S13&lt;=0,"結露","　　")</f>
        <v>　　</v>
      </c>
      <c r="X13" s="47" t="s">
        <v>57</v>
      </c>
      <c r="Y13" s="47">
        <v>0.09</v>
      </c>
      <c r="Z13" s="47">
        <v>0.09</v>
      </c>
    </row>
    <row r="14" spans="1:27" ht="17.25" customHeight="1">
      <c r="A14" s="127"/>
      <c r="B14" s="128"/>
      <c r="C14" s="178"/>
      <c r="D14" s="157"/>
      <c r="E14" s="157"/>
      <c r="F14" s="157"/>
      <c r="G14" s="157"/>
      <c r="H14" s="157"/>
      <c r="I14" s="157"/>
      <c r="J14" s="24"/>
      <c r="K14" s="162" t="s">
        <v>56</v>
      </c>
      <c r="L14" s="54" t="s">
        <v>55</v>
      </c>
      <c r="M14" s="55"/>
      <c r="N14" s="54" t="s">
        <v>114</v>
      </c>
      <c r="O14" s="55"/>
      <c r="P14" s="54" t="s">
        <v>113</v>
      </c>
      <c r="Q14" s="149"/>
      <c r="R14" s="149"/>
      <c r="S14" s="53"/>
      <c r="T14" s="52"/>
      <c r="X14" s="47" t="s">
        <v>54</v>
      </c>
      <c r="Y14" s="47">
        <v>0.11</v>
      </c>
      <c r="Z14" s="47">
        <v>0.04</v>
      </c>
    </row>
    <row r="15" spans="1:27" ht="17.25" customHeight="1">
      <c r="A15" s="183">
        <v>1</v>
      </c>
      <c r="B15" s="164"/>
      <c r="C15" s="165"/>
      <c r="D15" s="92"/>
      <c r="E15" s="93"/>
      <c r="F15" s="92"/>
      <c r="G15" s="94"/>
      <c r="H15" s="92"/>
      <c r="I15" s="95"/>
      <c r="J15" s="39"/>
      <c r="K15" s="163"/>
      <c r="L15" s="58"/>
      <c r="M15" s="59" t="str">
        <f>IF(G6="","",D$6-(D$6-D$7)*G$6/F$43)</f>
        <v/>
      </c>
      <c r="N15" s="58"/>
      <c r="O15" s="59" t="str">
        <f>IF(M15="","",IF(M15&gt;=0,100*(POWER(10,-7.90298*(373.16/(M15+273.16)-1)+5.02808*LOG10(373.16/(M15+273.16))-1.3816*POWER(10,-7)*(POWER(10,11.344*(1-(M15+273.16)/373.16))-1)+8.1328*POWER(10,-3)*(POWER(10,-3.49149*(373.16/(M15+273.16)-1))-1)+LOG10(1013.246))),100*(POWER(10,-9.09718*(273.16/(M15+273.16)-1)-3.56654*LOG10(273.16/(M15+273.16))+0.876793*(1-(M15+273.16)/273.16)+LOG10(6.1071)))))</f>
        <v/>
      </c>
      <c r="P15" s="58"/>
      <c r="Q15" s="150">
        <f>Q13</f>
        <v>1022.6269935997498</v>
      </c>
      <c r="R15" s="151"/>
      <c r="S15" s="57" t="str">
        <f>IF(O15="","",O15-Q15)</f>
        <v/>
      </c>
      <c r="T15" s="56" t="str">
        <f>IF(S15&lt;=0,"結露","　　")</f>
        <v>　　</v>
      </c>
      <c r="X15" s="47" t="s">
        <v>53</v>
      </c>
      <c r="Y15" s="47">
        <v>0.11</v>
      </c>
      <c r="Z15" s="47">
        <v>0.11</v>
      </c>
    </row>
    <row r="16" spans="1:27" ht="17.25" customHeight="1">
      <c r="A16" s="184"/>
      <c r="B16" s="166"/>
      <c r="C16" s="167"/>
      <c r="D16" s="120"/>
      <c r="E16" s="96" t="str">
        <f>IF(D16&gt;0,D16/1000,"")</f>
        <v/>
      </c>
      <c r="F16" s="121"/>
      <c r="G16" s="97" t="str">
        <f>IF(F16&gt;0,E16/F16,"")</f>
        <v/>
      </c>
      <c r="H16" s="122"/>
      <c r="I16" s="98" t="str">
        <f>IF(H16&gt;0,H16*E16,"")</f>
        <v/>
      </c>
      <c r="J16" s="34"/>
      <c r="K16" s="152" t="s">
        <v>52</v>
      </c>
      <c r="L16" s="54" t="s">
        <v>51</v>
      </c>
      <c r="M16" s="55"/>
      <c r="N16" s="54" t="s">
        <v>112</v>
      </c>
      <c r="O16" s="55"/>
      <c r="P16" s="54" t="s">
        <v>111</v>
      </c>
      <c r="Q16" s="149"/>
      <c r="R16" s="149"/>
      <c r="S16" s="53"/>
      <c r="T16" s="52"/>
      <c r="X16" s="47" t="s">
        <v>50</v>
      </c>
      <c r="Y16" s="47">
        <v>0.11</v>
      </c>
      <c r="Z16" s="47">
        <v>0.04</v>
      </c>
    </row>
    <row r="17" spans="1:26" ht="17.25" customHeight="1">
      <c r="A17" s="185">
        <v>2</v>
      </c>
      <c r="B17" s="168"/>
      <c r="C17" s="169"/>
      <c r="D17" s="99"/>
      <c r="E17" s="100"/>
      <c r="F17" s="101"/>
      <c r="G17" s="102"/>
      <c r="H17" s="103"/>
      <c r="I17" s="104"/>
      <c r="J17" s="24"/>
      <c r="K17" s="153"/>
      <c r="L17" s="50"/>
      <c r="M17" s="51" t="str">
        <f>IF(G16="","",D$6-(D$6-D$7)*(G$6+G16)/F$43)</f>
        <v/>
      </c>
      <c r="N17" s="50"/>
      <c r="O17" s="51" t="str">
        <f>IF(M17="","",IF(M17&gt;=0,100*(POWER(10,-7.90298*(373.16/(M17+273.16)-1)+5.02808*LOG10(373.16/(M17+273.16))-1.3816*POWER(10,-7)*(POWER(10,11.344*(1-(M17+273.16)/373.16))-1)+8.1328*POWER(10,-3)*(POWER(10,-3.49149*(373.16/(M17+273.16)-1))-1)+LOG10(1013.246))),100*(POWER(10,-9.09718*(273.16/(M17+273.16)-1)-3.56654*LOG10(273.16/(M17+273.16))+0.876793*(1-(M17+273.16)/273.16)+LOG10(6.1071)))))</f>
        <v/>
      </c>
      <c r="P17" s="50"/>
      <c r="Q17" s="139" t="str">
        <f>IF(O17="","",Q$15-(Q$15-Q$40)*I$16/F$44)</f>
        <v/>
      </c>
      <c r="R17" s="139"/>
      <c r="S17" s="49" t="str">
        <f>IF(O17="","",O17-Q17)</f>
        <v/>
      </c>
      <c r="T17" s="48" t="str">
        <f>IF(S17&lt;=0,"結露","　　")</f>
        <v>　　</v>
      </c>
      <c r="X17" s="47" t="s">
        <v>49</v>
      </c>
      <c r="Y17" s="47">
        <v>0.15</v>
      </c>
      <c r="Z17" s="47">
        <v>0.04</v>
      </c>
    </row>
    <row r="18" spans="1:26" ht="17.25" customHeight="1">
      <c r="A18" s="185"/>
      <c r="B18" s="170"/>
      <c r="C18" s="169"/>
      <c r="D18" s="120"/>
      <c r="E18" s="96" t="str">
        <f>IF(D18&gt;0,D18/1000,"")</f>
        <v/>
      </c>
      <c r="F18" s="121"/>
      <c r="G18" s="97" t="str">
        <f>IF(F18&gt;0,E18/F18,"")</f>
        <v/>
      </c>
      <c r="H18" s="122"/>
      <c r="I18" s="104" t="str">
        <f>IF(H18&gt;0,H18*E18,"")</f>
        <v/>
      </c>
      <c r="J18" s="24"/>
      <c r="K18" s="140" t="s">
        <v>48</v>
      </c>
      <c r="L18" s="32" t="s">
        <v>47</v>
      </c>
      <c r="M18" s="46"/>
      <c r="N18" s="32" t="s">
        <v>46</v>
      </c>
      <c r="O18" s="46"/>
      <c r="P18" s="32" t="s">
        <v>110</v>
      </c>
      <c r="Q18" s="137"/>
      <c r="R18" s="137"/>
      <c r="S18" s="31"/>
      <c r="T18" s="30"/>
      <c r="X18" s="47" t="s">
        <v>45</v>
      </c>
      <c r="Y18" s="47">
        <v>0.15</v>
      </c>
      <c r="Z18" s="47">
        <v>0.15</v>
      </c>
    </row>
    <row r="19" spans="1:26" ht="17.25" customHeight="1">
      <c r="A19" s="183">
        <v>3</v>
      </c>
      <c r="B19" s="171"/>
      <c r="C19" s="172"/>
      <c r="D19" s="92"/>
      <c r="E19" s="105"/>
      <c r="F19" s="106"/>
      <c r="G19" s="107"/>
      <c r="H19" s="108"/>
      <c r="I19" s="95"/>
      <c r="J19" s="39"/>
      <c r="K19" s="141"/>
      <c r="L19" s="45"/>
      <c r="M19" s="29" t="str">
        <f>IF(G18="","",D$6-(D$6-D$7)*(G$6+SUM(G16:G18))/F$43)</f>
        <v/>
      </c>
      <c r="N19" s="45"/>
      <c r="O19" s="29" t="str">
        <f>IF(M19="","",IF(M19&gt;=0,100*(POWER(10,-7.90298*(373.16/(M19+273.16)-1)+5.02808*LOG10(373.16/(M19+273.16))-1.3816*POWER(10,-7)*(POWER(10,11.344*(1-(M19+273.16)/373.16))-1)+8.1328*POWER(10,-3)*(POWER(10,-3.49149*(373.16/(M19+273.16)-1))-1)+LOG10(1013.246))),100*(POWER(10,-9.09718*(273.16/(M19+273.16)-1)-3.56654*LOG10(273.16/(M19+273.16))+0.876793*(1-(M19+273.16)/273.16)+LOG10(6.1071)))))</f>
        <v/>
      </c>
      <c r="P19" s="45"/>
      <c r="Q19" s="134" t="str">
        <f>IF(O19="","",Q$15-(Q$15-Q$40)*SUM(I16:I18)/F$44)</f>
        <v/>
      </c>
      <c r="R19" s="134"/>
      <c r="S19" s="27" t="str">
        <f>IF(O19="","",O19-Q19)</f>
        <v/>
      </c>
      <c r="T19" s="26" t="str">
        <f>IF(S19&lt;=0,"結露","　　")</f>
        <v>　　</v>
      </c>
    </row>
    <row r="20" spans="1:26" ht="17.25" customHeight="1">
      <c r="A20" s="184"/>
      <c r="B20" s="173"/>
      <c r="C20" s="174"/>
      <c r="D20" s="120"/>
      <c r="E20" s="96" t="str">
        <f>IF(D20&gt;0,D20/1000,"")</f>
        <v/>
      </c>
      <c r="F20" s="121"/>
      <c r="G20" s="97" t="str">
        <f>IF(F20&gt;0,E20/F20,"")</f>
        <v/>
      </c>
      <c r="H20" s="122"/>
      <c r="I20" s="98" t="str">
        <f>IF(H20&gt;0,H20*E20,"")</f>
        <v/>
      </c>
      <c r="J20" s="34"/>
      <c r="K20" s="154" t="s">
        <v>44</v>
      </c>
      <c r="L20" s="43" t="s">
        <v>43</v>
      </c>
      <c r="M20" s="44"/>
      <c r="N20" s="43" t="s">
        <v>42</v>
      </c>
      <c r="O20" s="44"/>
      <c r="P20" s="43" t="s">
        <v>109</v>
      </c>
      <c r="Q20" s="135"/>
      <c r="R20" s="135"/>
      <c r="S20" s="42"/>
      <c r="T20" s="41"/>
    </row>
    <row r="21" spans="1:26" ht="17.25" customHeight="1">
      <c r="A21" s="185">
        <v>4</v>
      </c>
      <c r="B21" s="168"/>
      <c r="C21" s="169"/>
      <c r="D21" s="99"/>
      <c r="E21" s="100"/>
      <c r="F21" s="101"/>
      <c r="G21" s="102"/>
      <c r="H21" s="103"/>
      <c r="I21" s="104"/>
      <c r="J21" s="24"/>
      <c r="K21" s="153"/>
      <c r="L21" s="37"/>
      <c r="M21" s="38" t="str">
        <f>IF(G20="","",D$6-(D$6-D$7)*(G$6+SUM(G16:G20))/F$43)</f>
        <v/>
      </c>
      <c r="N21" s="37"/>
      <c r="O21" s="38" t="str">
        <f>IF(M21="","",IF(M21&gt;=0,100*(POWER(10,-7.90298*(373.16/(M21+273.16)-1)+5.02808*LOG10(373.16/(M21+273.16))-1.3816*POWER(10,-7)*(POWER(10,11.344*(1-(M21+273.16)/373.16))-1)+8.1328*POWER(10,-3)*(POWER(10,-3.49149*(373.16/(M21+273.16)-1))-1)+LOG10(1013.246))),100*(POWER(10,-9.09718*(273.16/(M21+273.16)-1)-3.56654*LOG10(273.16/(M21+273.16))+0.876793*(1-(M21+273.16)/273.16)+LOG10(6.1071)))))</f>
        <v/>
      </c>
      <c r="P21" s="37"/>
      <c r="Q21" s="136" t="str">
        <f>IF(O21="","",Q$15-(Q$15-Q$40)*SUM(I16:I20)/F$44)</f>
        <v/>
      </c>
      <c r="R21" s="136"/>
      <c r="S21" s="36" t="str">
        <f>IF(O21="","",O21-Q21)</f>
        <v/>
      </c>
      <c r="T21" s="35" t="str">
        <f>IF(S21&lt;=0,"結露","　　")</f>
        <v>　　</v>
      </c>
    </row>
    <row r="22" spans="1:26" ht="17.25" customHeight="1">
      <c r="A22" s="185"/>
      <c r="B22" s="170"/>
      <c r="C22" s="169"/>
      <c r="D22" s="120"/>
      <c r="E22" s="96" t="str">
        <f>IF(D22&gt;0,D22/1000,"")</f>
        <v/>
      </c>
      <c r="F22" s="121"/>
      <c r="G22" s="97" t="str">
        <f>IF(F22&gt;0,E22/F22,"")</f>
        <v/>
      </c>
      <c r="H22" s="122"/>
      <c r="I22" s="104" t="str">
        <f>IF(H22&gt;0,H22*E22,"")</f>
        <v/>
      </c>
      <c r="J22" s="24"/>
      <c r="K22" s="140" t="s">
        <v>41</v>
      </c>
      <c r="L22" s="32" t="s">
        <v>40</v>
      </c>
      <c r="M22" s="46"/>
      <c r="N22" s="32" t="s">
        <v>39</v>
      </c>
      <c r="O22" s="46"/>
      <c r="P22" s="32" t="s">
        <v>38</v>
      </c>
      <c r="Q22" s="137"/>
      <c r="R22" s="137"/>
      <c r="S22" s="31"/>
      <c r="T22" s="30"/>
    </row>
    <row r="23" spans="1:26" ht="17.25" customHeight="1" thickBot="1">
      <c r="A23" s="147">
        <v>5</v>
      </c>
      <c r="B23" s="171"/>
      <c r="C23" s="172"/>
      <c r="D23" s="109"/>
      <c r="E23" s="110"/>
      <c r="F23" s="111"/>
      <c r="G23" s="112"/>
      <c r="H23" s="113"/>
      <c r="I23" s="114"/>
      <c r="J23" s="39"/>
      <c r="K23" s="141"/>
      <c r="L23" s="45"/>
      <c r="M23" s="29" t="str">
        <f>IF(G22="","",D$6-(D$6-D$7)*(G$6+SUM(G16:G22))/F$43)</f>
        <v/>
      </c>
      <c r="N23" s="45"/>
      <c r="O23" s="29" t="str">
        <f>IF(M23="","",IF(M23&gt;=0,100*(POWER(10,-7.90298*(373.16/(M23+273.16)-1)+5.02808*LOG10(373.16/(M23+273.16))-1.3816*POWER(10,-7)*(POWER(10,11.344*(1-(M23+273.16)/373.16))-1)+8.1328*POWER(10,-3)*(POWER(10,-3.49149*(373.16/(M23+273.16)-1))-1)+LOG10(1013.246))),100*(POWER(10,-9.09718*(273.16/(M23+273.16)-1)-3.56654*LOG10(273.16/(M23+273.16))+0.876793*(1-(M23+273.16)/273.16)+LOG10(6.1071)))))</f>
        <v/>
      </c>
      <c r="P23" s="45"/>
      <c r="Q23" s="134" t="str">
        <f>IF(O23="","",Q$15-(Q$15-Q$40)*SUM(I16:I22)/F$44)</f>
        <v/>
      </c>
      <c r="R23" s="134"/>
      <c r="S23" s="27" t="str">
        <f>IF(O23="","",O23-Q23)</f>
        <v/>
      </c>
      <c r="T23" s="26" t="str">
        <f>IF(S23&lt;=0,"結露","　　")</f>
        <v>　　</v>
      </c>
    </row>
    <row r="24" spans="1:26" ht="17.25" customHeight="1">
      <c r="A24" s="148"/>
      <c r="B24" s="173"/>
      <c r="C24" s="174"/>
      <c r="D24" s="120"/>
      <c r="E24" s="96" t="str">
        <f>IF(D24&gt;0,D24/1000,"")</f>
        <v/>
      </c>
      <c r="F24" s="121"/>
      <c r="G24" s="97" t="str">
        <f>IF(F24&gt;0,E24/F24,"")</f>
        <v/>
      </c>
      <c r="H24" s="122"/>
      <c r="I24" s="115" t="str">
        <f>IF(H24&gt;0,H24*E24,"")</f>
        <v/>
      </c>
      <c r="J24" s="34"/>
      <c r="K24" s="154" t="s">
        <v>37</v>
      </c>
      <c r="L24" s="43" t="s">
        <v>36</v>
      </c>
      <c r="M24" s="44"/>
      <c r="N24" s="43" t="s">
        <v>35</v>
      </c>
      <c r="O24" s="44"/>
      <c r="P24" s="43" t="s">
        <v>34</v>
      </c>
      <c r="Q24" s="135"/>
      <c r="R24" s="135"/>
      <c r="S24" s="42"/>
      <c r="T24" s="41"/>
    </row>
    <row r="25" spans="1:26" ht="17.25" customHeight="1" thickBot="1">
      <c r="A25" s="158">
        <v>6</v>
      </c>
      <c r="B25" s="168"/>
      <c r="C25" s="169"/>
      <c r="D25" s="99"/>
      <c r="E25" s="100"/>
      <c r="F25" s="101"/>
      <c r="G25" s="102"/>
      <c r="H25" s="103"/>
      <c r="I25" s="116"/>
      <c r="J25" s="24"/>
      <c r="K25" s="153"/>
      <c r="L25" s="37"/>
      <c r="M25" s="38" t="str">
        <f>IF(G24="","",D$6-(D$6-D$7)*(G$6+SUM(G16:G24))/F$43)</f>
        <v/>
      </c>
      <c r="N25" s="37"/>
      <c r="O25" s="38" t="str">
        <f>IF(M25="","",IF(M25&gt;=0,100*(POWER(10,-7.90298*(373.16/(M25+273.16)-1)+5.02808*LOG10(373.16/(M25+273.16))-1.3816*POWER(10,-7)*(POWER(10,11.344*(1-(M25+273.16)/373.16))-1)+8.1328*POWER(10,-3)*(POWER(10,-3.49149*(373.16/(M25+273.16)-1))-1)+LOG10(1013.246))),100*(POWER(10,-9.09718*(273.16/(M25+273.16)-1)-3.56654*LOG10(273.16/(M25+273.16))+0.876793*(1-(M25+273.16)/273.16)+LOG10(6.1071)))))</f>
        <v/>
      </c>
      <c r="P25" s="37"/>
      <c r="Q25" s="136" t="str">
        <f>IF(O25="","",Q$15-(Q$15-Q$40)*SUM(I16:I24)/F$44)</f>
        <v/>
      </c>
      <c r="R25" s="136"/>
      <c r="S25" s="36" t="str">
        <f>IF(O25="","",O25-Q25)</f>
        <v/>
      </c>
      <c r="T25" s="35" t="str">
        <f>IF(S25&lt;=0,"結露","　　")</f>
        <v>　　</v>
      </c>
    </row>
    <row r="26" spans="1:26" ht="17.25" customHeight="1">
      <c r="A26" s="159"/>
      <c r="B26" s="170"/>
      <c r="C26" s="169"/>
      <c r="D26" s="120"/>
      <c r="E26" s="96" t="str">
        <f>IF(D26&gt;0,D26/1000,"")</f>
        <v/>
      </c>
      <c r="F26" s="121"/>
      <c r="G26" s="97" t="str">
        <f>IF(F26&gt;0,E26/F26,"")</f>
        <v/>
      </c>
      <c r="H26" s="122"/>
      <c r="I26" s="116" t="str">
        <f>IF(H26&gt;0,H26*E26,"")</f>
        <v/>
      </c>
      <c r="J26" s="24"/>
      <c r="K26" s="140" t="s">
        <v>33</v>
      </c>
      <c r="L26" s="32" t="s">
        <v>32</v>
      </c>
      <c r="M26" s="46"/>
      <c r="N26" s="32" t="s">
        <v>31</v>
      </c>
      <c r="O26" s="46"/>
      <c r="P26" s="32" t="s">
        <v>108</v>
      </c>
      <c r="Q26" s="137"/>
      <c r="R26" s="138"/>
      <c r="S26" s="31"/>
      <c r="T26" s="30"/>
    </row>
    <row r="27" spans="1:26" ht="17.25" customHeight="1" thickBot="1">
      <c r="A27" s="147">
        <v>7</v>
      </c>
      <c r="B27" s="143"/>
      <c r="C27" s="144"/>
      <c r="D27" s="92"/>
      <c r="E27" s="105"/>
      <c r="F27" s="106"/>
      <c r="G27" s="107"/>
      <c r="H27" s="108"/>
      <c r="I27" s="114"/>
      <c r="J27" s="39"/>
      <c r="K27" s="141"/>
      <c r="L27" s="45"/>
      <c r="M27" s="29" t="str">
        <f>IF(G26="","",D$6-(D$6-D$7)*(G$6+SUM(G16:G26))/F$43)</f>
        <v/>
      </c>
      <c r="N27" s="45"/>
      <c r="O27" s="29" t="str">
        <f>IF(M27="","",IF(M27&gt;=0,100*(POWER(10,-7.90298*(373.16/(M27+273.16)-1)+5.02808*LOG10(373.16/(M27+273.16))-1.3816*POWER(10,-7)*(POWER(10,11.344*(1-(M27+273.16)/373.16))-1)+8.1328*POWER(10,-3)*(POWER(10,-3.49149*(373.16/(M27+273.16)-1))-1)+LOG10(1013.246))),100*(POWER(10,-9.09718*(273.16/(M27+273.16)-1)-3.56654*LOG10(273.16/(M27+273.16))+0.876793*(1-(M27+273.16)/273.16)+LOG10(6.1071)))))</f>
        <v/>
      </c>
      <c r="P27" s="45"/>
      <c r="Q27" s="134" t="str">
        <f>IF(O27="","",Q$15-(Q$15-Q$40)*SUM(I16:I26)/F$44)</f>
        <v/>
      </c>
      <c r="R27" s="134"/>
      <c r="S27" s="27" t="str">
        <f>IF(O27="","",O27-Q27)</f>
        <v/>
      </c>
      <c r="T27" s="26" t="str">
        <f>IF(S27&lt;=0,"結露","　　")</f>
        <v>　　</v>
      </c>
    </row>
    <row r="28" spans="1:26" ht="17.25" customHeight="1">
      <c r="A28" s="148"/>
      <c r="B28" s="145"/>
      <c r="C28" s="146"/>
      <c r="D28" s="120"/>
      <c r="E28" s="96" t="str">
        <f>IF(D28&gt;0,D28/1000,"")</f>
        <v/>
      </c>
      <c r="F28" s="121"/>
      <c r="G28" s="97" t="str">
        <f>IF(F28&gt;0,E28/F28,"")</f>
        <v/>
      </c>
      <c r="H28" s="122"/>
      <c r="I28" s="115" t="str">
        <f>IF(H28&gt;0,H28*E28,"")</f>
        <v/>
      </c>
      <c r="J28" s="34"/>
      <c r="K28" s="154" t="s">
        <v>30</v>
      </c>
      <c r="L28" s="43" t="s">
        <v>29</v>
      </c>
      <c r="M28" s="44"/>
      <c r="N28" s="43" t="s">
        <v>28</v>
      </c>
      <c r="O28" s="44"/>
      <c r="P28" s="43" t="s">
        <v>27</v>
      </c>
      <c r="Q28" s="135"/>
      <c r="R28" s="142"/>
      <c r="S28" s="42"/>
      <c r="T28" s="41"/>
    </row>
    <row r="29" spans="1:26" ht="17.25" customHeight="1" thickBot="1">
      <c r="A29" s="158">
        <v>8</v>
      </c>
      <c r="B29" s="179"/>
      <c r="C29" s="180"/>
      <c r="D29" s="99"/>
      <c r="E29" s="100"/>
      <c r="F29" s="101"/>
      <c r="G29" s="102"/>
      <c r="H29" s="103"/>
      <c r="I29" s="116"/>
      <c r="J29" s="24"/>
      <c r="K29" s="153"/>
      <c r="L29" s="37"/>
      <c r="M29" s="38" t="str">
        <f>IF(G28="","",D$6-(D$6-D$7)*(G$6+SUM(G16:G28))/F$43)</f>
        <v/>
      </c>
      <c r="N29" s="37"/>
      <c r="O29" s="38" t="str">
        <f>IF(M29="","",IF(M29&gt;=0,100*(POWER(10,-7.90298*(373.16/(M29+273.16)-1)+5.02808*LOG10(373.16/(M29+273.16))-1.3816*POWER(10,-7)*(POWER(10,11.344*(1-(M29+273.16)/373.16))-1)+8.1328*POWER(10,-3)*(POWER(10,-3.49149*(373.16/(M29+273.16)-1))-1)+LOG10(1013.246))),100*(POWER(10,-9.09718*(273.16/(M29+273.16)-1)-3.56654*LOG10(273.16/(M29+273.16))+0.876793*(1-(M29+273.16)/273.16)+LOG10(6.1071)))))</f>
        <v/>
      </c>
      <c r="P29" s="37"/>
      <c r="Q29" s="136" t="str">
        <f>IF(O29="","",Q$15-(Q$15-Q$40)*SUM(I16:I28)/F$44)</f>
        <v/>
      </c>
      <c r="R29" s="136"/>
      <c r="S29" s="36" t="str">
        <f>IF(O29="","",O29-Q29)</f>
        <v/>
      </c>
      <c r="T29" s="35" t="str">
        <f>IF(S29&lt;=0,"結露","　　")</f>
        <v>　　</v>
      </c>
    </row>
    <row r="30" spans="1:26" ht="17.25" customHeight="1">
      <c r="A30" s="159"/>
      <c r="B30" s="179"/>
      <c r="C30" s="180"/>
      <c r="D30" s="120"/>
      <c r="E30" s="96" t="str">
        <f>IF(D30&gt;0,D30/1000,"")</f>
        <v/>
      </c>
      <c r="F30" s="121"/>
      <c r="G30" s="97" t="str">
        <f>IF(F30&gt;0,E30/F30,"")</f>
        <v/>
      </c>
      <c r="H30" s="122"/>
      <c r="I30" s="116" t="str">
        <f>IF(H30&gt;0,H30*E30,"")</f>
        <v/>
      </c>
      <c r="J30" s="24"/>
      <c r="K30" s="140" t="s">
        <v>26</v>
      </c>
      <c r="L30" s="32" t="s">
        <v>25</v>
      </c>
      <c r="M30" s="46"/>
      <c r="N30" s="32" t="s">
        <v>24</v>
      </c>
      <c r="O30" s="46"/>
      <c r="P30" s="32" t="s">
        <v>23</v>
      </c>
      <c r="Q30" s="137"/>
      <c r="R30" s="138"/>
      <c r="S30" s="31"/>
      <c r="T30" s="30"/>
    </row>
    <row r="31" spans="1:26" ht="17.25" customHeight="1" thickBot="1">
      <c r="A31" s="147">
        <v>9</v>
      </c>
      <c r="B31" s="143"/>
      <c r="C31" s="144"/>
      <c r="D31" s="117"/>
      <c r="E31" s="110"/>
      <c r="F31" s="118"/>
      <c r="G31" s="112"/>
      <c r="H31" s="119"/>
      <c r="I31" s="114"/>
      <c r="J31" s="39"/>
      <c r="K31" s="141"/>
      <c r="L31" s="45"/>
      <c r="M31" s="29" t="str">
        <f>IF(G30="","",D$6-(D$6-D$7)*(G$6+SUM(G16:G30))/F$43)</f>
        <v/>
      </c>
      <c r="N31" s="45"/>
      <c r="O31" s="29" t="str">
        <f>IF(M31="","",IF(M31&gt;=0,100*(POWER(10,-7.90298*(373.16/(M31+273.16)-1)+5.02808*LOG10(373.16/(M31+273.16))-1.3816*POWER(10,-7)*(POWER(10,11.344*(1-(M31+273.16)/373.16))-1)+8.1328*POWER(10,-3)*(POWER(10,-3.49149*(373.16/(M31+273.16)-1))-1)+LOG10(1013.246))),100*(POWER(10,-9.09718*(273.16/(M31+273.16)-1)-3.56654*LOG10(273.16/(M31+273.16))+0.876793*(1-(M31+273.16)/273.16)+LOG10(6.1071)))))</f>
        <v/>
      </c>
      <c r="P31" s="45"/>
      <c r="Q31" s="134" t="str">
        <f>IF(O31="","",Q$15-(Q$15-Q$40)*SUM(I16:I30)/F$44)</f>
        <v/>
      </c>
      <c r="R31" s="134"/>
      <c r="S31" s="27" t="str">
        <f>IF(O31="","",O31-Q31)</f>
        <v/>
      </c>
      <c r="T31" s="26" t="str">
        <f>IF(S31&lt;=0,"結露","　　")</f>
        <v>　　</v>
      </c>
    </row>
    <row r="32" spans="1:26" ht="17.25" customHeight="1">
      <c r="A32" s="148"/>
      <c r="B32" s="145"/>
      <c r="C32" s="146"/>
      <c r="D32" s="120"/>
      <c r="E32" s="96" t="str">
        <f>IF(D32&gt;0,D32/1000,"")</f>
        <v/>
      </c>
      <c r="F32" s="121"/>
      <c r="G32" s="97" t="str">
        <f>IF(F32&gt;0,E32/F32,"")</f>
        <v/>
      </c>
      <c r="H32" s="122"/>
      <c r="I32" s="115" t="str">
        <f>IF(H32&gt;0,H32*E32,"")</f>
        <v/>
      </c>
      <c r="J32" s="34"/>
      <c r="K32" s="154" t="s">
        <v>22</v>
      </c>
      <c r="L32" s="43" t="s">
        <v>21</v>
      </c>
      <c r="M32" s="44"/>
      <c r="N32" s="43" t="s">
        <v>20</v>
      </c>
      <c r="O32" s="44"/>
      <c r="P32" s="43" t="s">
        <v>19</v>
      </c>
      <c r="Q32" s="136"/>
      <c r="R32" s="155"/>
      <c r="S32" s="42"/>
      <c r="T32" s="41"/>
    </row>
    <row r="33" spans="1:43" ht="17.25" customHeight="1" thickBot="1">
      <c r="A33" s="158">
        <v>10</v>
      </c>
      <c r="B33" s="179"/>
      <c r="C33" s="180"/>
      <c r="D33" s="99"/>
      <c r="E33" s="100"/>
      <c r="F33" s="101"/>
      <c r="G33" s="102"/>
      <c r="H33" s="103"/>
      <c r="I33" s="116"/>
      <c r="J33" s="24"/>
      <c r="K33" s="153"/>
      <c r="L33" s="37"/>
      <c r="M33" s="38" t="str">
        <f>IF(G32="","",D$6-(D$6-D$7)*(G$6+SUM(G16:G32))/F$43)</f>
        <v/>
      </c>
      <c r="N33" s="37"/>
      <c r="O33" s="38" t="str">
        <f>IF(M33="","",IF(M33&gt;=0,100*(POWER(10,-7.90298*(373.16/(M33+273.16)-1)+5.02808*LOG10(373.16/(M33+273.16))-1.3816*POWER(10,-7)*(POWER(10,11.344*(1-(M33+273.16)/373.16))-1)+8.1328*POWER(10,-3)*(POWER(10,-3.49149*(373.16/(M33+273.16)-1))-1)+LOG10(1013.246))),100*(POWER(10,-9.09718*(273.16/(M33+273.16)-1)-3.56654*LOG10(273.16/(M33+273.16))+0.876793*(1-(M33+273.16)/273.16)+LOG10(6.1071)))))</f>
        <v/>
      </c>
      <c r="P33" s="37"/>
      <c r="Q33" s="139" t="str">
        <f>IF(O33="","",Q$15-(Q$15-Q$40)*SUM(I16:I32)/F$44)</f>
        <v/>
      </c>
      <c r="R33" s="139"/>
      <c r="S33" s="36" t="str">
        <f>IF(O33="","",O33-Q33)</f>
        <v/>
      </c>
      <c r="T33" s="35" t="str">
        <f>IF(S33&lt;=0,"結露","　　")</f>
        <v>　　</v>
      </c>
    </row>
    <row r="34" spans="1:43" ht="17.25" customHeight="1">
      <c r="A34" s="159"/>
      <c r="B34" s="179"/>
      <c r="C34" s="180"/>
      <c r="D34" s="120"/>
      <c r="E34" s="96" t="str">
        <f>IF(D34&gt;0,D34/1000,"")</f>
        <v/>
      </c>
      <c r="F34" s="121"/>
      <c r="G34" s="97" t="str">
        <f>IF(F34&gt;0,E34/F34,"")</f>
        <v/>
      </c>
      <c r="H34" s="122"/>
      <c r="I34" s="116" t="str">
        <f>IF(H34&gt;0,H34*E34,"")</f>
        <v/>
      </c>
      <c r="J34" s="24"/>
      <c r="K34" s="140" t="s">
        <v>18</v>
      </c>
      <c r="L34" s="32" t="s">
        <v>17</v>
      </c>
      <c r="M34" s="46"/>
      <c r="N34" s="32" t="s">
        <v>16</v>
      </c>
      <c r="O34" s="46"/>
      <c r="P34" s="32" t="s">
        <v>15</v>
      </c>
      <c r="Q34" s="137"/>
      <c r="R34" s="138"/>
      <c r="S34" s="31"/>
      <c r="T34" s="30"/>
      <c r="AB34" s="25"/>
      <c r="AC34" s="25"/>
      <c r="AD34" s="25"/>
      <c r="AE34" s="25"/>
      <c r="AF34" s="25"/>
      <c r="AG34" s="25"/>
      <c r="AH34" s="25"/>
      <c r="AI34" s="25"/>
      <c r="AJ34" s="25"/>
      <c r="AK34" s="25"/>
      <c r="AL34" s="25"/>
      <c r="AM34" s="25"/>
      <c r="AN34" s="25"/>
      <c r="AO34" s="25"/>
      <c r="AP34" s="25"/>
      <c r="AQ34" s="25"/>
    </row>
    <row r="35" spans="1:43" ht="17.25" customHeight="1" thickBot="1">
      <c r="A35" s="147">
        <v>11</v>
      </c>
      <c r="B35" s="143"/>
      <c r="C35" s="144"/>
      <c r="D35" s="92"/>
      <c r="E35" s="105"/>
      <c r="F35" s="106"/>
      <c r="G35" s="107"/>
      <c r="H35" s="108"/>
      <c r="I35" s="114"/>
      <c r="J35" s="39"/>
      <c r="K35" s="141"/>
      <c r="L35" s="45"/>
      <c r="M35" s="29" t="str">
        <f>IF(G34="","",D$6-(D$6-D$7)*(G$6+SUM(G16:G34))/F$43)</f>
        <v/>
      </c>
      <c r="N35" s="45"/>
      <c r="O35" s="29" t="str">
        <f>IF(M35="","",IF(M35&gt;=0,100*(POWER(10,-7.90298*(373.16/(M35+273.16)-1)+5.02808*LOG10(373.16/(M35+273.16))-1.3816*POWER(10,-7)*(POWER(10,11.344*(1-(M35+273.16)/373.16))-1)+8.1328*POWER(10,-3)*(POWER(10,-3.49149*(373.16/(M35+273.16)-1))-1)+LOG10(1013.246))),100*(POWER(10,-9.09718*(273.16/(M35+273.16)-1)-3.56654*LOG10(273.16/(M35+273.16))+0.876793*(1-(M35+273.16)/273.16)+LOG10(6.1071)))))</f>
        <v/>
      </c>
      <c r="P35" s="45"/>
      <c r="Q35" s="134" t="str">
        <f>IF(O35="","",Q$15-(Q$15-Q$40)*SUM(I16:I34)/F$44)</f>
        <v/>
      </c>
      <c r="R35" s="134"/>
      <c r="S35" s="27" t="str">
        <f>IF(O35="","",O35-Q35)</f>
        <v/>
      </c>
      <c r="T35" s="26" t="str">
        <f>IF(S35&lt;=0,"結露","　　")</f>
        <v>　　</v>
      </c>
      <c r="AB35" s="25"/>
      <c r="AC35" s="25"/>
      <c r="AD35" s="25"/>
      <c r="AE35" s="25"/>
      <c r="AF35" s="25"/>
      <c r="AG35" s="25"/>
      <c r="AH35" s="25"/>
      <c r="AI35" s="25"/>
      <c r="AJ35" s="25"/>
      <c r="AK35" s="25"/>
      <c r="AL35" s="25"/>
      <c r="AM35" s="25"/>
      <c r="AN35" s="25"/>
      <c r="AO35" s="25"/>
      <c r="AP35" s="25"/>
      <c r="AQ35" s="25"/>
    </row>
    <row r="36" spans="1:43" ht="17.25" customHeight="1">
      <c r="A36" s="148"/>
      <c r="B36" s="145"/>
      <c r="C36" s="146"/>
      <c r="D36" s="120"/>
      <c r="E36" s="96" t="str">
        <f>IF(D36&gt;0,D36/1000,"")</f>
        <v/>
      </c>
      <c r="F36" s="121"/>
      <c r="G36" s="97" t="str">
        <f>IF(F36&gt;0,E36/F36,"")</f>
        <v/>
      </c>
      <c r="H36" s="122"/>
      <c r="I36" s="115" t="str">
        <f>IF(H36&gt;0,H36*E36,"")</f>
        <v/>
      </c>
      <c r="J36" s="34"/>
      <c r="K36" s="154" t="s">
        <v>14</v>
      </c>
      <c r="L36" s="43" t="s">
        <v>13</v>
      </c>
      <c r="M36" s="44"/>
      <c r="N36" s="43" t="s">
        <v>12</v>
      </c>
      <c r="O36" s="44"/>
      <c r="P36" s="43" t="s">
        <v>11</v>
      </c>
      <c r="Q36" s="136"/>
      <c r="R36" s="155"/>
      <c r="S36" s="42"/>
      <c r="T36" s="41"/>
      <c r="AB36" s="25"/>
      <c r="AC36" s="25"/>
      <c r="AD36" s="25"/>
      <c r="AE36" s="25"/>
      <c r="AF36" s="25"/>
      <c r="AG36" s="25"/>
      <c r="AH36" s="40"/>
      <c r="AI36" s="25"/>
      <c r="AJ36" s="25"/>
      <c r="AK36" s="25"/>
      <c r="AL36" s="25"/>
      <c r="AM36" s="25"/>
      <c r="AN36" s="25"/>
      <c r="AO36" s="40"/>
      <c r="AP36" s="25"/>
      <c r="AQ36" s="25"/>
    </row>
    <row r="37" spans="1:43" ht="17.25" customHeight="1" thickBot="1">
      <c r="A37" s="147">
        <v>12</v>
      </c>
      <c r="B37" s="143"/>
      <c r="C37" s="144"/>
      <c r="D37" s="99"/>
      <c r="E37" s="100"/>
      <c r="F37" s="101"/>
      <c r="G37" s="102"/>
      <c r="H37" s="103"/>
      <c r="I37" s="114"/>
      <c r="J37" s="39"/>
      <c r="K37" s="153"/>
      <c r="L37" s="37"/>
      <c r="M37" s="38" t="str">
        <f>IF(G36="","",D$6-(D$6-D$7)*(G$6+SUM(G16:G36))/F$43)</f>
        <v/>
      </c>
      <c r="N37" s="37"/>
      <c r="O37" s="38" t="str">
        <f>IF(M37="","",IF(M37&gt;=0,100*(POWER(10,-7.90298*(373.16/(M37+273.16)-1)+5.02808*LOG10(373.16/(M37+273.16))-1.3816*POWER(10,-7)*(POWER(10,11.344*(1-(M37+273.16)/373.16))-1)+8.1328*POWER(10,-3)*(POWER(10,-3.49149*(373.16/(M37+273.16)-1))-1)+LOG10(1013.246))),100*(POWER(10,-9.09718*(273.16/(M37+273.16)-1)-3.56654*LOG10(273.16/(M37+273.16))+0.876793*(1-(M37+273.16)/273.16)+LOG10(6.1071)))))</f>
        <v/>
      </c>
      <c r="P37" s="37"/>
      <c r="Q37" s="139" t="str">
        <f>IF(O37="","",Q$15-(Q$15-Q$40)*SUM(I16:I36)/F$44)</f>
        <v/>
      </c>
      <c r="R37" s="139"/>
      <c r="S37" s="36" t="str">
        <f>IF(O37="","",O37-Q37)</f>
        <v/>
      </c>
      <c r="T37" s="35" t="str">
        <f>IF(S37&lt;=0,"結露","　　")</f>
        <v>　　</v>
      </c>
      <c r="AB37" s="25"/>
      <c r="AC37" s="25"/>
      <c r="AD37" s="25"/>
      <c r="AE37" s="25"/>
      <c r="AF37" s="25"/>
      <c r="AG37" s="25"/>
      <c r="AH37" s="25"/>
      <c r="AI37" s="25"/>
      <c r="AJ37" s="25"/>
      <c r="AK37" s="25"/>
      <c r="AL37" s="25"/>
      <c r="AM37" s="25"/>
      <c r="AN37" s="25"/>
      <c r="AO37" s="25"/>
      <c r="AP37" s="25"/>
      <c r="AQ37" s="25"/>
    </row>
    <row r="38" spans="1:43" ht="17.25" customHeight="1">
      <c r="A38" s="148"/>
      <c r="B38" s="145"/>
      <c r="C38" s="146"/>
      <c r="D38" s="120"/>
      <c r="E38" s="96" t="str">
        <f>IF(D38&gt;0,D38/1000,"")</f>
        <v/>
      </c>
      <c r="F38" s="121"/>
      <c r="G38" s="97" t="str">
        <f>IF(F38&gt;0,E38/F38,"")</f>
        <v/>
      </c>
      <c r="H38" s="122"/>
      <c r="I38" s="115" t="str">
        <f>IF(H38&gt;0,H38*E38,"")</f>
        <v/>
      </c>
      <c r="J38" s="34"/>
      <c r="K38" s="140" t="s">
        <v>10</v>
      </c>
      <c r="L38" s="32" t="s">
        <v>9</v>
      </c>
      <c r="M38" s="33"/>
      <c r="N38" s="32" t="s">
        <v>107</v>
      </c>
      <c r="O38" s="33"/>
      <c r="P38" s="32" t="s">
        <v>106</v>
      </c>
      <c r="Q38" s="137"/>
      <c r="R38" s="138"/>
      <c r="S38" s="31"/>
      <c r="T38" s="30"/>
      <c r="AB38" s="25"/>
      <c r="AC38" s="25"/>
      <c r="AD38" s="25"/>
      <c r="AE38" s="25"/>
      <c r="AF38" s="25"/>
      <c r="AG38" s="25"/>
      <c r="AH38" s="25"/>
      <c r="AI38" s="25"/>
      <c r="AJ38" s="25"/>
      <c r="AK38" s="25"/>
      <c r="AL38" s="25"/>
      <c r="AM38" s="25"/>
      <c r="AN38" s="25"/>
      <c r="AO38" s="25"/>
      <c r="AP38" s="25"/>
      <c r="AQ38" s="25"/>
    </row>
    <row r="39" spans="1:43" ht="17.25" customHeight="1">
      <c r="A39" s="127" t="s">
        <v>8</v>
      </c>
      <c r="B39" s="128"/>
      <c r="C39" s="128"/>
      <c r="D39" s="131"/>
      <c r="E39" s="131"/>
      <c r="F39" s="131"/>
      <c r="G39" s="131"/>
      <c r="H39" s="131"/>
      <c r="I39" s="131"/>
      <c r="J39" s="24"/>
      <c r="K39" s="141"/>
      <c r="L39" s="28"/>
      <c r="M39" s="29" t="str">
        <f>IF(ISERROR(D$6-(D$6-D$7)*(G$6+F42)/F$43),"",D$6-(D$6-D$7)*(G$6+F42)/F$43)</f>
        <v/>
      </c>
      <c r="N39" s="28"/>
      <c r="O39" s="29" t="str">
        <f>IF(M39="","",IF(M39&gt;=0,100*(POWER(10,-7.90298*(373.16/(M39+273.16)-1)+5.02808*LOG10(373.16/(M39+273.16))-1.3816*POWER(10,-7)*(POWER(10,11.344*(1-(M39+273.16)/373.16))-1)+8.1328*POWER(10,-3)*(POWER(10,-3.49149*(373.16/(M39+273.16)-1))-1)+LOG10(1013.246))),100*(POWER(10,-9.09718*(273.16/(M39+273.16)-1)-3.56654*LOG10(273.16/(M39+273.16))+0.876793*(1-(M39+273.16)/273.16)+LOG10(6.1071)))))</f>
        <v/>
      </c>
      <c r="P39" s="28"/>
      <c r="Q39" s="134" t="str">
        <f>IF(O39="","",Q$15-(Q$15-Q$40)*SUM(I16:I38)/F$44)</f>
        <v/>
      </c>
      <c r="R39" s="134"/>
      <c r="S39" s="27" t="str">
        <f>IF(O39="","",O39-Q39)</f>
        <v/>
      </c>
      <c r="T39" s="26" t="str">
        <f>IF(S39&lt;=0,"結露","　　")</f>
        <v>　　</v>
      </c>
      <c r="AB39" s="25"/>
      <c r="AD39" s="25"/>
      <c r="AE39" s="25"/>
      <c r="AF39" s="25"/>
      <c r="AG39" s="25"/>
      <c r="AH39" s="25"/>
      <c r="AI39" s="25"/>
      <c r="AJ39" s="25"/>
      <c r="AK39" s="25"/>
      <c r="AL39" s="25"/>
      <c r="AM39" s="25"/>
      <c r="AN39" s="25"/>
      <c r="AO39" s="25"/>
      <c r="AP39" s="25"/>
      <c r="AQ39" s="25"/>
    </row>
    <row r="40" spans="1:43" ht="17.25" customHeight="1" thickBot="1">
      <c r="A40" s="129"/>
      <c r="B40" s="130"/>
      <c r="C40" s="130"/>
      <c r="D40" s="132"/>
      <c r="E40" s="132"/>
      <c r="F40" s="132"/>
      <c r="G40" s="132"/>
      <c r="H40" s="132"/>
      <c r="I40" s="132"/>
      <c r="J40" s="24"/>
      <c r="K40" s="90"/>
      <c r="L40" s="23" t="s">
        <v>105</v>
      </c>
      <c r="M40" s="86" t="str">
        <f>IF(D7="","",D7)</f>
        <v/>
      </c>
      <c r="N40" s="23" t="s">
        <v>7</v>
      </c>
      <c r="O40" s="86" t="str">
        <f>IF(M40="","",IF(M40&gt;=0,100*(POWER(10,-7.90298*(373.16/(M40+273.16)-1)+5.02808*LOG10(373.16/(M40+273.16))-1.3816*POWER(10,-7)*(POWER(10,11.344*(1-(M40+273.16)/373.16))-1)+8.1328*POWER(10,-3)*(POWER(10,-3.49149*(373.16/(M40+273.16)-1))-1)+LOG10(1013.246))),100*(POWER(10,-9.09718*(273.16/(M40+273.16)-1)-3.56654*LOG10(273.16/(M40+273.16))+0.876793*(1-(M40+273.16)/273.16)+LOG10(6.1071)))))</f>
        <v/>
      </c>
      <c r="P40" s="23" t="s">
        <v>6</v>
      </c>
      <c r="Q40" s="133" t="str">
        <f>IF(O40="","",O40*E7*0.01)</f>
        <v/>
      </c>
      <c r="R40" s="133"/>
      <c r="S40" s="22" t="str">
        <f>IF(O40="","",O40-Q40)</f>
        <v/>
      </c>
      <c r="T40" s="21"/>
    </row>
    <row r="41" spans="1:43" ht="17.25" customHeight="1">
      <c r="A41" s="223"/>
      <c r="B41" s="223"/>
      <c r="C41" s="223"/>
      <c r="D41" s="20"/>
      <c r="E41" s="20"/>
      <c r="F41" s="20"/>
      <c r="G41" s="19"/>
      <c r="H41" s="19"/>
      <c r="I41" s="19"/>
      <c r="K41" s="19"/>
      <c r="L41" s="17"/>
      <c r="M41" s="18"/>
      <c r="N41" s="17"/>
      <c r="O41" s="18"/>
      <c r="P41" s="17"/>
      <c r="Q41" s="16"/>
      <c r="R41" s="16"/>
      <c r="S41" s="15"/>
    </row>
    <row r="42" spans="1:43" ht="19.5" customHeight="1">
      <c r="A42" s="14" t="s">
        <v>5</v>
      </c>
      <c r="B42" s="13"/>
      <c r="C42" s="13"/>
      <c r="D42" s="12" t="s">
        <v>4</v>
      </c>
      <c r="E42" s="11"/>
      <c r="F42" s="2">
        <f>SUM(G15:G38)</f>
        <v>0</v>
      </c>
      <c r="G42" s="186" t="s">
        <v>104</v>
      </c>
      <c r="H42" s="187"/>
      <c r="I42" s="187"/>
      <c r="J42" s="187"/>
      <c r="K42" s="187"/>
      <c r="L42" s="187"/>
      <c r="M42" s="187"/>
      <c r="N42" s="187"/>
      <c r="O42" s="187"/>
      <c r="P42" s="187"/>
      <c r="Q42" s="187"/>
      <c r="R42" s="187"/>
      <c r="S42" s="187"/>
      <c r="T42" s="188"/>
    </row>
    <row r="43" spans="1:43" ht="19.5" customHeight="1">
      <c r="A43" s="10" t="s">
        <v>3</v>
      </c>
      <c r="B43" s="9"/>
      <c r="C43" s="9"/>
      <c r="D43" s="8" t="s">
        <v>2</v>
      </c>
      <c r="E43" s="7"/>
      <c r="F43" s="2" t="str">
        <f>IF(ISERROR(SUM(G15:G38)+G6+G7),"",SUM(G15:G38)+G6+G7)</f>
        <v/>
      </c>
      <c r="G43" s="189"/>
      <c r="H43" s="190"/>
      <c r="I43" s="190"/>
      <c r="J43" s="190"/>
      <c r="K43" s="190"/>
      <c r="L43" s="190"/>
      <c r="M43" s="190"/>
      <c r="N43" s="190"/>
      <c r="O43" s="190"/>
      <c r="P43" s="190"/>
      <c r="Q43" s="190"/>
      <c r="R43" s="190"/>
      <c r="S43" s="190"/>
      <c r="T43" s="191"/>
    </row>
    <row r="44" spans="1:43" ht="19.5" customHeight="1">
      <c r="A44" s="6" t="s">
        <v>1</v>
      </c>
      <c r="B44" s="5"/>
      <c r="C44" s="5"/>
      <c r="D44" s="4" t="s">
        <v>0</v>
      </c>
      <c r="E44" s="3"/>
      <c r="F44" s="2">
        <f>SUM(I15:I38)</f>
        <v>0</v>
      </c>
      <c r="G44" s="192"/>
      <c r="H44" s="193"/>
      <c r="I44" s="193"/>
      <c r="J44" s="193"/>
      <c r="K44" s="193"/>
      <c r="L44" s="193"/>
      <c r="M44" s="193"/>
      <c r="N44" s="193"/>
      <c r="O44" s="193"/>
      <c r="P44" s="193"/>
      <c r="Q44" s="193"/>
      <c r="R44" s="193"/>
      <c r="S44" s="193"/>
      <c r="T44" s="194"/>
    </row>
    <row r="45" spans="1:43" ht="15.75" hidden="1" customHeight="1"/>
    <row r="46" spans="1:43" ht="15.75" hidden="1" customHeight="1"/>
    <row r="47" spans="1:43" ht="15.75" hidden="1" customHeight="1">
      <c r="AC47" s="91">
        <v>1</v>
      </c>
    </row>
  </sheetData>
  <sheetProtection password="CC51" sheet="1" objects="1" scenarios="1" selectLockedCells="1"/>
  <mergeCells count="101">
    <mergeCell ref="G42:T44"/>
    <mergeCell ref="Y2:Y3"/>
    <mergeCell ref="A3:B3"/>
    <mergeCell ref="C3:F3"/>
    <mergeCell ref="D10:E10"/>
    <mergeCell ref="F5:G5"/>
    <mergeCell ref="K10:K12"/>
    <mergeCell ref="S10:T11"/>
    <mergeCell ref="L12:M12"/>
    <mergeCell ref="N12:O12"/>
    <mergeCell ref="P12:R12"/>
    <mergeCell ref="H3:J3"/>
    <mergeCell ref="L10:M11"/>
    <mergeCell ref="N10:O11"/>
    <mergeCell ref="P10:R11"/>
    <mergeCell ref="A41:C41"/>
    <mergeCell ref="A5:B5"/>
    <mergeCell ref="A6:B6"/>
    <mergeCell ref="A7:B7"/>
    <mergeCell ref="A10:C12"/>
    <mergeCell ref="F13:F14"/>
    <mergeCell ref="G13:G14"/>
    <mergeCell ref="B33:C34"/>
    <mergeCell ref="A21:A22"/>
    <mergeCell ref="A37:A38"/>
    <mergeCell ref="B37:C38"/>
    <mergeCell ref="A23:A24"/>
    <mergeCell ref="A31:A32"/>
    <mergeCell ref="A33:A34"/>
    <mergeCell ref="B31:C32"/>
    <mergeCell ref="A15:A16"/>
    <mergeCell ref="A17:A18"/>
    <mergeCell ref="A19:A20"/>
    <mergeCell ref="H13:H14"/>
    <mergeCell ref="I13:I14"/>
    <mergeCell ref="A25:A26"/>
    <mergeCell ref="A27:A28"/>
    <mergeCell ref="C5:D5"/>
    <mergeCell ref="K14:K15"/>
    <mergeCell ref="K18:K19"/>
    <mergeCell ref="K28:K29"/>
    <mergeCell ref="B15:C16"/>
    <mergeCell ref="B17:C18"/>
    <mergeCell ref="B19:C20"/>
    <mergeCell ref="B21:C22"/>
    <mergeCell ref="B25:C26"/>
    <mergeCell ref="A13:C14"/>
    <mergeCell ref="B23:C24"/>
    <mergeCell ref="B27:C28"/>
    <mergeCell ref="B29:C30"/>
    <mergeCell ref="C8:G8"/>
    <mergeCell ref="D13:D14"/>
    <mergeCell ref="E13:E14"/>
    <mergeCell ref="A29:A30"/>
    <mergeCell ref="Q13:R13"/>
    <mergeCell ref="I39:I40"/>
    <mergeCell ref="Q14:R14"/>
    <mergeCell ref="Q15:R15"/>
    <mergeCell ref="K16:K17"/>
    <mergeCell ref="Q16:R16"/>
    <mergeCell ref="Q17:R17"/>
    <mergeCell ref="Q37:R37"/>
    <mergeCell ref="Q35:R35"/>
    <mergeCell ref="K38:K39"/>
    <mergeCell ref="K34:K35"/>
    <mergeCell ref="K36:K37"/>
    <mergeCell ref="K24:K25"/>
    <mergeCell ref="Q32:R32"/>
    <mergeCell ref="Q36:R36"/>
    <mergeCell ref="Q31:R31"/>
    <mergeCell ref="K32:K33"/>
    <mergeCell ref="Q18:R18"/>
    <mergeCell ref="Q19:R19"/>
    <mergeCell ref="K20:K21"/>
    <mergeCell ref="Q20:R20"/>
    <mergeCell ref="Q21:R21"/>
    <mergeCell ref="K26:K27"/>
    <mergeCell ref="A39:C40"/>
    <mergeCell ref="D39:D40"/>
    <mergeCell ref="E39:E40"/>
    <mergeCell ref="F39:F40"/>
    <mergeCell ref="G39:G40"/>
    <mergeCell ref="H39:H40"/>
    <mergeCell ref="Q40:R40"/>
    <mergeCell ref="Q39:R39"/>
    <mergeCell ref="Q23:R23"/>
    <mergeCell ref="Q24:R24"/>
    <mergeCell ref="Q25:R25"/>
    <mergeCell ref="Q38:R38"/>
    <mergeCell ref="Q34:R34"/>
    <mergeCell ref="Q26:R26"/>
    <mergeCell ref="Q27:R27"/>
    <mergeCell ref="Q33:R33"/>
    <mergeCell ref="Q30:R30"/>
    <mergeCell ref="K22:K23"/>
    <mergeCell ref="K30:K31"/>
    <mergeCell ref="Q28:R28"/>
    <mergeCell ref="Q29:R29"/>
    <mergeCell ref="Q22:R22"/>
    <mergeCell ref="B35:C36"/>
    <mergeCell ref="A35:A36"/>
  </mergeCells>
  <phoneticPr fontId="2"/>
  <conditionalFormatting sqref="C3:F3 H3:J3 D7 G6:G7 B15:D17 F15:F17 H15:H17 T13:T40 F42:F44 H19 F19 B19:D19 B18:C18 B23:D23 B20:C22 F23 H23 H31 F31 B31:D31 B24:C30 B32:C38">
    <cfRule type="expression" dxfId="11" priority="12">
      <formula>$AC$47&lt;&gt;2</formula>
    </cfRule>
  </conditionalFormatting>
  <conditionalFormatting sqref="D18 F18 H18">
    <cfRule type="expression" dxfId="10" priority="11">
      <formula>$AC$47&lt;&gt;2</formula>
    </cfRule>
  </conditionalFormatting>
  <conditionalFormatting sqref="D20:D21 F20:F21 H20:H21">
    <cfRule type="expression" dxfId="9" priority="10">
      <formula>$AC$47&lt;&gt;2</formula>
    </cfRule>
  </conditionalFormatting>
  <conditionalFormatting sqref="D22 F22 H22">
    <cfRule type="expression" dxfId="8" priority="9">
      <formula>$AC$47&lt;&gt;2</formula>
    </cfRule>
  </conditionalFormatting>
  <conditionalFormatting sqref="D24:D25 F24:F25 H24:H25 H27 F27 D27">
    <cfRule type="expression" dxfId="7" priority="8">
      <formula>$AC$47&lt;&gt;2</formula>
    </cfRule>
  </conditionalFormatting>
  <conditionalFormatting sqref="D26 F26 H26">
    <cfRule type="expression" dxfId="6" priority="7">
      <formula>$AC$47&lt;&gt;2</formula>
    </cfRule>
  </conditionalFormatting>
  <conditionalFormatting sqref="D28:D29 F28:F29 H28:H29">
    <cfRule type="expression" dxfId="5" priority="6">
      <formula>$AC$47&lt;&gt;2</formula>
    </cfRule>
  </conditionalFormatting>
  <conditionalFormatting sqref="D30 F30 H30">
    <cfRule type="expression" dxfId="4" priority="5">
      <formula>$AC$47&lt;&gt;2</formula>
    </cfRule>
  </conditionalFormatting>
  <conditionalFormatting sqref="D32:D33 F32:F33 H32:H33 H35 F35 D35">
    <cfRule type="expression" dxfId="3" priority="4">
      <formula>$AC$47&lt;&gt;2</formula>
    </cfRule>
  </conditionalFormatting>
  <conditionalFormatting sqref="D34 F34 H34">
    <cfRule type="expression" dxfId="2" priority="3">
      <formula>$AC$47&lt;&gt;2</formula>
    </cfRule>
  </conditionalFormatting>
  <conditionalFormatting sqref="D36:D37 F36:F37 H36:H37">
    <cfRule type="expression" dxfId="1" priority="2">
      <formula>$AC$47&lt;&gt;2</formula>
    </cfRule>
  </conditionalFormatting>
  <conditionalFormatting sqref="D38 F38 H38">
    <cfRule type="expression" dxfId="0" priority="1">
      <formula>$AC$47&lt;&gt;2</formula>
    </cfRule>
  </conditionalFormatting>
  <dataValidations count="1">
    <dataValidation type="list" allowBlank="1" showInputMessage="1" showErrorMessage="1" sqref="H3:J3" xr:uid="{00000000-0002-0000-0000-000000000000}">
      <formula1>$X$10:$X$18</formula1>
    </dataValidation>
  </dataValidations>
  <printOptions horizontalCentered="1"/>
  <pageMargins left="0.39370078740157483" right="0.39370078740157483" top="0.86614173228346458" bottom="0.43307086614173229" header="0.15748031496062992" footer="0.15748031496062992"/>
  <pageSetup paperSize="9" scale="64" orientation="landscape" r:id="rId1"/>
  <headerFooter alignWithMargins="0"/>
  <colBreaks count="1" manualBreakCount="1">
    <brk id="2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Group Box 1">
              <controlPr defaultSize="0" autoFill="0" autoPict="0">
                <anchor moveWithCells="1">
                  <from>
                    <xdr:col>28</xdr:col>
                    <xdr:colOff>0</xdr:colOff>
                    <xdr:row>34</xdr:row>
                    <xdr:rowOff>171450</xdr:rowOff>
                  </from>
                  <to>
                    <xdr:col>42</xdr:col>
                    <xdr:colOff>323850</xdr:colOff>
                    <xdr:row>41</xdr:row>
                    <xdr:rowOff>180975</xdr:rowOff>
                  </to>
                </anchor>
              </controlPr>
            </control>
          </mc:Choice>
        </mc:AlternateContent>
        <mc:AlternateContent xmlns:mc="http://schemas.openxmlformats.org/markup-compatibility/2006">
          <mc:Choice Requires="x14">
            <control shapeId="54274" r:id="rId5" name="Option Button 2">
              <controlPr locked="0" defaultSize="0" autoFill="0" autoLine="0" autoPict="0">
                <anchor moveWithCells="1">
                  <from>
                    <xdr:col>29</xdr:col>
                    <xdr:colOff>171450</xdr:colOff>
                    <xdr:row>38</xdr:row>
                    <xdr:rowOff>66675</xdr:rowOff>
                  </from>
                  <to>
                    <xdr:col>29</xdr:col>
                    <xdr:colOff>466725</xdr:colOff>
                    <xdr:row>41</xdr:row>
                    <xdr:rowOff>0</xdr:rowOff>
                  </to>
                </anchor>
              </controlPr>
            </control>
          </mc:Choice>
        </mc:AlternateContent>
        <mc:AlternateContent xmlns:mc="http://schemas.openxmlformats.org/markup-compatibility/2006">
          <mc:Choice Requires="x14">
            <control shapeId="54275" r:id="rId6" name="Option Button 3">
              <controlPr locked="0" defaultSize="0" autoFill="0" autoLine="0" autoPict="0">
                <anchor moveWithCells="1">
                  <from>
                    <xdr:col>35</xdr:col>
                    <xdr:colOff>142875</xdr:colOff>
                    <xdr:row>38</xdr:row>
                    <xdr:rowOff>142875</xdr:rowOff>
                  </from>
                  <to>
                    <xdr:col>35</xdr:col>
                    <xdr:colOff>466725</xdr:colOff>
                    <xdr:row>40</xdr:row>
                    <xdr:rowOff>161925</xdr:rowOff>
                  </to>
                </anchor>
              </controlPr>
            </control>
          </mc:Choice>
        </mc:AlternateContent>
        <mc:AlternateContent xmlns:mc="http://schemas.openxmlformats.org/markup-compatibility/2006">
          <mc:Choice Requires="x14">
            <control shapeId="54276" r:id="rId7" name="Group Box 4">
              <controlPr locked="0" defaultSize="0" autoFill="0" autoPict="0">
                <anchor moveWithCells="1">
                  <from>
                    <xdr:col>28</xdr:col>
                    <xdr:colOff>333375</xdr:colOff>
                    <xdr:row>37</xdr:row>
                    <xdr:rowOff>180975</xdr:rowOff>
                  </from>
                  <to>
                    <xdr:col>36</xdr:col>
                    <xdr:colOff>295275</xdr:colOff>
                    <xdr:row>43</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dimension ref="J40:J80"/>
  <sheetViews>
    <sheetView showGridLines="0" zoomScaleNormal="100" workbookViewId="0"/>
  </sheetViews>
  <sheetFormatPr defaultRowHeight="18.75"/>
  <cols>
    <col min="10" max="10" width="9.5" bestFit="1" customWidth="1"/>
  </cols>
  <sheetData>
    <row r="40" spans="10:10">
      <c r="J40" s="125">
        <v>20220829</v>
      </c>
    </row>
    <row r="80" spans="10:10">
      <c r="J8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7"/>
  <dimension ref="J40:J80"/>
  <sheetViews>
    <sheetView showGridLines="0" zoomScaleNormal="100" workbookViewId="0"/>
  </sheetViews>
  <sheetFormatPr defaultRowHeight="18.75"/>
  <cols>
    <col min="10" max="10" width="9.5" bestFit="1" customWidth="1"/>
  </cols>
  <sheetData>
    <row r="40" spans="10:10">
      <c r="J40" s="125">
        <v>20220829</v>
      </c>
    </row>
    <row r="80" spans="10:10">
      <c r="J8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dimension ref="J40:J80"/>
  <sheetViews>
    <sheetView showGridLines="0" zoomScaleNormal="100" workbookViewId="0"/>
  </sheetViews>
  <sheetFormatPr defaultRowHeight="18.75"/>
  <cols>
    <col min="10" max="10" width="9.5" bestFit="1" customWidth="1"/>
  </cols>
  <sheetData>
    <row r="40" spans="10:10">
      <c r="J40" s="125">
        <v>20220829</v>
      </c>
    </row>
    <row r="80" spans="10:10">
      <c r="J8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dimension ref="J40:J80"/>
  <sheetViews>
    <sheetView showGridLines="0" zoomScaleNormal="100" workbookViewId="0"/>
  </sheetViews>
  <sheetFormatPr defaultRowHeight="18.75"/>
  <cols>
    <col min="10" max="10" width="9.5" bestFit="1" customWidth="1"/>
  </cols>
  <sheetData>
    <row r="40" spans="10:10">
      <c r="J40" s="125">
        <v>20220829</v>
      </c>
    </row>
    <row r="80" spans="10:10">
      <c r="J8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dimension ref="J40:J160"/>
  <sheetViews>
    <sheetView showGridLines="0" zoomScaleNormal="100" workbookViewId="0"/>
  </sheetViews>
  <sheetFormatPr defaultRowHeight="18.75"/>
  <cols>
    <col min="10" max="10" width="9.5" bestFit="1" customWidth="1"/>
  </cols>
  <sheetData>
    <row r="40" spans="10:10">
      <c r="J40" s="125">
        <v>20220829</v>
      </c>
    </row>
    <row r="80" spans="10:10">
      <c r="J80" s="125">
        <v>20220829</v>
      </c>
    </row>
    <row r="120" spans="10:10">
      <c r="J120" s="125">
        <v>20220829</v>
      </c>
    </row>
    <row r="160" spans="10:10">
      <c r="J16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pageSetUpPr fitToPage="1"/>
  </sheetPr>
  <dimension ref="A1"/>
  <sheetViews>
    <sheetView showGridLines="0" zoomScale="70" zoomScaleNormal="70" workbookViewId="0"/>
  </sheetViews>
  <sheetFormatPr defaultRowHeight="18.75"/>
  <cols>
    <col min="1" max="20" width="9" style="84"/>
    <col min="21" max="21" width="1.5" style="84" customWidth="1"/>
    <col min="22" max="16384" width="9" style="84"/>
  </cols>
  <sheetData>
    <row r="1" spans="1:1">
      <c r="A1" s="85" t="s">
        <v>102</v>
      </c>
    </row>
  </sheetData>
  <sheetProtection password="CC51" sheet="1" objects="1" scenarios="1" selectLockedCells="1" selectUnlockedCells="1"/>
  <phoneticPr fontId="2"/>
  <printOptions horizontalCentered="1" verticalCentered="1"/>
  <pageMargins left="0.25" right="0.25" top="0.75" bottom="0.75" header="0.3" footer="0.3"/>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pageSetUpPr fitToPage="1"/>
  </sheetPr>
  <dimension ref="A1"/>
  <sheetViews>
    <sheetView showGridLines="0" zoomScale="55" zoomScaleNormal="55" workbookViewId="0"/>
  </sheetViews>
  <sheetFormatPr defaultRowHeight="18.75"/>
  <cols>
    <col min="1" max="20" width="9" style="84"/>
    <col min="21" max="21" width="10.125" style="84" customWidth="1"/>
    <col min="22" max="16384" width="9" style="84"/>
  </cols>
  <sheetData>
    <row r="1" spans="1:1">
      <c r="A1" s="85" t="s">
        <v>103</v>
      </c>
    </row>
  </sheetData>
  <sheetProtection password="CC51" sheet="1" objects="1" scenarios="1" selectLockedCells="1" selectUnlockedCells="1"/>
  <phoneticPr fontId="2"/>
  <printOptions horizontalCentered="1" verticalCentered="1"/>
  <pageMargins left="0.23622047244094491" right="0.23622047244094491" top="0.74803149606299213" bottom="0.74803149606299213" header="0.31496062992125984" footer="0.31496062992125984"/>
  <pageSetup paperSize="9" scale="53"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dimension ref="A1"/>
  <sheetViews>
    <sheetView showGridLines="0" workbookViewId="0"/>
  </sheetViews>
  <sheetFormatPr defaultRowHeight="18.75"/>
  <sheetData/>
  <sheetProtection password="CC51" sheet="1" objects="1" scenarios="1"/>
  <phoneticPr fontId="2"/>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dimension ref="J40:J200"/>
  <sheetViews>
    <sheetView showGridLines="0" zoomScaleNormal="100" workbookViewId="0"/>
  </sheetViews>
  <sheetFormatPr defaultRowHeight="18.75"/>
  <cols>
    <col min="10" max="10" width="9.5" bestFit="1" customWidth="1"/>
  </cols>
  <sheetData>
    <row r="40" spans="10:10">
      <c r="J40" s="125">
        <v>20220829</v>
      </c>
    </row>
    <row r="80" spans="10:10">
      <c r="J80" s="125">
        <v>20220829</v>
      </c>
    </row>
    <row r="120" spans="10:10">
      <c r="J120" s="125">
        <v>20220829</v>
      </c>
    </row>
    <row r="160" spans="10:10">
      <c r="J160" s="125">
        <v>20220829</v>
      </c>
    </row>
    <row r="200" spans="10:10">
      <c r="J20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2"/>
  <dimension ref="J40:J160"/>
  <sheetViews>
    <sheetView showGridLines="0" zoomScaleNormal="100" workbookViewId="0"/>
  </sheetViews>
  <sheetFormatPr defaultRowHeight="18.75"/>
  <cols>
    <col min="10" max="10" width="9.5" bestFit="1" customWidth="1"/>
  </cols>
  <sheetData>
    <row r="40" spans="10:10">
      <c r="J40" s="125">
        <v>20220829</v>
      </c>
    </row>
    <row r="80" spans="10:10">
      <c r="J80" s="125">
        <v>20220829</v>
      </c>
    </row>
    <row r="120" spans="10:10">
      <c r="J120" s="125">
        <v>20220829</v>
      </c>
    </row>
    <row r="160" spans="10:10">
      <c r="J16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3"/>
  <dimension ref="J40"/>
  <sheetViews>
    <sheetView showGridLines="0" zoomScaleNormal="100" workbookViewId="0"/>
  </sheetViews>
  <sheetFormatPr defaultRowHeight="18.75"/>
  <cols>
    <col min="10" max="10" width="9.5" bestFit="1" customWidth="1"/>
  </cols>
  <sheetData>
    <row r="40" spans="10:10">
      <c r="J4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4"/>
  <dimension ref="J40:J120"/>
  <sheetViews>
    <sheetView showGridLines="0" zoomScaleNormal="100" workbookViewId="0"/>
  </sheetViews>
  <sheetFormatPr defaultRowHeight="18.75"/>
  <cols>
    <col min="10" max="10" width="9.5" bestFit="1" customWidth="1"/>
  </cols>
  <sheetData>
    <row r="40" spans="10:10">
      <c r="J40" s="125">
        <v>20220829</v>
      </c>
    </row>
    <row r="80" spans="10:10">
      <c r="J80" s="125">
        <v>20220829</v>
      </c>
    </row>
    <row r="120" spans="10:10">
      <c r="J12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5"/>
  <dimension ref="J40:J80"/>
  <sheetViews>
    <sheetView showGridLines="0" zoomScaleNormal="100" workbookViewId="0"/>
  </sheetViews>
  <sheetFormatPr defaultRowHeight="18.75"/>
  <cols>
    <col min="10" max="10" width="9.5" bestFit="1" customWidth="1"/>
  </cols>
  <sheetData>
    <row r="40" spans="10:10">
      <c r="J40" s="125">
        <v>20220829</v>
      </c>
    </row>
    <row r="80" spans="10:10">
      <c r="J8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内部結露計算シート</vt:lpstr>
      <vt:lpstr>計算例-1</vt:lpstr>
      <vt:lpstr>計算例-2</vt:lpstr>
      <vt:lpstr>解説</vt:lpstr>
      <vt:lpstr>北海道</vt:lpstr>
      <vt:lpstr>東北（青森、岩手、宮城、秋田、山形、福島）</vt:lpstr>
      <vt:lpstr>南関東（埼玉、千葉、東京、神奈川）</vt:lpstr>
      <vt:lpstr>北関東・甲信（茨城、栃木、群馬、山梨、長野）</vt:lpstr>
      <vt:lpstr>北陸（新潟、富山、石川、福井）</vt:lpstr>
      <vt:lpstr>東海（岐阜、静岡、愛知、三重）</vt:lpstr>
      <vt:lpstr>近畿（滋賀、京都、大阪、兵庫、奈良、和歌山）</vt:lpstr>
      <vt:lpstr>中国（鳥取、島根、岡山、広島、山口）</vt:lpstr>
      <vt:lpstr>四国（徳島、香川、愛媛、高知）</vt:lpstr>
      <vt:lpstr>九州（福岡、佐賀、長崎、熊本、大分、宮崎、鹿児島、沖縄）</vt:lpstr>
      <vt:lpstr>'近畿（滋賀、京都、大阪、兵庫、奈良、和歌山）'!Print_Area</vt:lpstr>
      <vt:lpstr>'九州（福岡、佐賀、長崎、熊本、大分、宮崎、鹿児島、沖縄）'!Print_Area</vt:lpstr>
      <vt:lpstr>'計算例-1'!Print_Area</vt:lpstr>
      <vt:lpstr>'計算例-2'!Print_Area</vt:lpstr>
      <vt:lpstr>'四国（徳島、香川、愛媛、高知）'!Print_Area</vt:lpstr>
      <vt:lpstr>'中国（鳥取、島根、岡山、広島、山口）'!Print_Area</vt:lpstr>
      <vt:lpstr>'東海（岐阜、静岡、愛知、三重）'!Print_Area</vt:lpstr>
      <vt:lpstr>'東北（青森、岩手、宮城、秋田、山形、福島）'!Print_Area</vt:lpstr>
      <vt:lpstr>内部結露計算シート!Print_Area</vt:lpstr>
      <vt:lpstr>'南関東（埼玉、千葉、東京、神奈川）'!Print_Area</vt:lpstr>
      <vt:lpstr>北海道!Print_Area</vt:lpstr>
      <vt:lpstr>'北関東・甲信（茨城、栃木、群馬、山梨、長野）'!Print_Area</vt:lpstr>
      <vt:lpstr>'北陸（新潟、富山、石川、福井）'!Print_Area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y-ueda</dc:creator>
  <cp:lastModifiedBy>owner</cp:lastModifiedBy>
  <cp:lastPrinted>2022-08-25T22:31:14Z</cp:lastPrinted>
  <dcterms:created xsi:type="dcterms:W3CDTF">2022-07-26T00:59:08Z</dcterms:created>
  <dcterms:modified xsi:type="dcterms:W3CDTF">2022-10-03T05:38:04Z</dcterms:modified>
</cp:coreProperties>
</file>